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10-23 medziaga\"/>
    </mc:Choice>
  </mc:AlternateContent>
  <xr:revisionPtr revIDLastSave="0" documentId="8_{ADC3B67B-E7B3-4EDD-9FE9-DA8CF367AEF1}" xr6:coauthVersionLast="47" xr6:coauthVersionMax="47" xr10:uidLastSave="{00000000-0000-0000-0000-000000000000}"/>
  <bookViews>
    <workbookView xWindow="1480" yWindow="1480" windowWidth="19200" windowHeight="9970" activeTab="1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0" i="4" l="1"/>
  <c r="B119" i="4"/>
  <c r="B116" i="4"/>
  <c r="B104" i="4"/>
  <c r="B101" i="4"/>
  <c r="B96" i="4"/>
  <c r="B40" i="4"/>
  <c r="B37" i="4"/>
  <c r="B27" i="4"/>
  <c r="B24" i="4"/>
  <c r="B20" i="4"/>
  <c r="B17" i="4"/>
  <c r="B105" i="4" s="1"/>
  <c r="B14" i="4"/>
  <c r="B51" i="2" l="1"/>
  <c r="B53" i="2"/>
  <c r="B47" i="2"/>
  <c r="E78" i="3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157" i="2" l="1"/>
  <c r="B150" i="2"/>
  <c r="B93" i="2"/>
  <c r="B98" i="2" s="1"/>
  <c r="B100" i="2"/>
  <c r="B79" i="2" l="1"/>
  <c r="B70" i="2"/>
  <c r="B494" i="2" l="1"/>
  <c r="B440" i="2"/>
  <c r="B42" i="2"/>
  <c r="B25" i="2"/>
  <c r="B22" i="1"/>
  <c r="B493" i="2"/>
  <c r="B539" i="2" l="1"/>
  <c r="B508" i="2"/>
  <c r="B497" i="2"/>
  <c r="B500" i="2" s="1"/>
  <c r="B502" i="2"/>
  <c r="B21" i="2" l="1"/>
  <c r="B545" i="2"/>
  <c r="B556" i="2"/>
  <c r="B429" i="2"/>
  <c r="B146" i="2"/>
  <c r="B81" i="2"/>
  <c r="B80" i="2"/>
  <c r="B44" i="2"/>
  <c r="B37" i="2"/>
  <c r="B45" i="2"/>
  <c r="B41" i="2"/>
  <c r="B570" i="2" s="1"/>
  <c r="B40" i="2"/>
  <c r="B495" i="2" l="1"/>
  <c r="B492" i="2"/>
  <c r="B491" i="2"/>
  <c r="B490" i="2"/>
  <c r="B489" i="2"/>
  <c r="B548" i="2"/>
  <c r="B555" i="2" s="1"/>
  <c r="B560" i="2"/>
  <c r="B561" i="2"/>
  <c r="B558" i="2"/>
  <c r="B543" i="2"/>
  <c r="B504" i="2"/>
  <c r="B523" i="2"/>
  <c r="B517" i="2"/>
  <c r="B511" i="2"/>
  <c r="B483" i="2"/>
  <c r="B477" i="2"/>
  <c r="B472" i="2"/>
  <c r="B466" i="2"/>
  <c r="B460" i="2"/>
  <c r="B454" i="2"/>
  <c r="B448" i="2"/>
  <c r="B435" i="2"/>
  <c r="B418" i="2"/>
  <c r="B423" i="2"/>
  <c r="B412" i="2"/>
  <c r="B406" i="2"/>
  <c r="B399" i="2"/>
  <c r="B393" i="2"/>
  <c r="B387" i="2"/>
  <c r="B382" i="2"/>
  <c r="B376" i="2"/>
  <c r="B370" i="2"/>
  <c r="B364" i="2"/>
  <c r="B358" i="2"/>
  <c r="B352" i="2"/>
  <c r="B346" i="2"/>
  <c r="B340" i="2"/>
  <c r="B334" i="2"/>
  <c r="B328" i="2"/>
  <c r="B322" i="2"/>
  <c r="B316" i="2"/>
  <c r="B310" i="2"/>
  <c r="B304" i="2"/>
  <c r="B298" i="2"/>
  <c r="B292" i="2"/>
  <c r="B286" i="2"/>
  <c r="B280" i="2"/>
  <c r="B274" i="2"/>
  <c r="B268" i="2"/>
  <c r="B262" i="2"/>
  <c r="B256" i="2"/>
  <c r="B250" i="2"/>
  <c r="B244" i="2"/>
  <c r="B238" i="2"/>
  <c r="B232" i="2"/>
  <c r="B226" i="2"/>
  <c r="B220" i="2"/>
  <c r="B214" i="2"/>
  <c r="B208" i="2"/>
  <c r="B202" i="2"/>
  <c r="B196" i="2"/>
  <c r="B190" i="2"/>
  <c r="B184" i="2"/>
  <c r="B178" i="2"/>
  <c r="B172" i="2"/>
  <c r="B166" i="2"/>
  <c r="B161" i="2"/>
  <c r="B159" i="2"/>
  <c r="B138" i="2"/>
  <c r="B134" i="2"/>
  <c r="B130" i="2"/>
  <c r="B126" i="2"/>
  <c r="B122" i="2"/>
  <c r="B118" i="2"/>
  <c r="B115" i="2"/>
  <c r="B111" i="2"/>
  <c r="B106" i="2"/>
  <c r="B102" i="2"/>
  <c r="B74" i="2"/>
  <c r="B68" i="2"/>
  <c r="B63" i="2"/>
  <c r="B61" i="2"/>
  <c r="B56" i="2"/>
  <c r="B54" i="2"/>
  <c r="B34" i="2"/>
  <c r="B32" i="2"/>
  <c r="B15" i="2"/>
  <c r="B565" i="2" l="1"/>
  <c r="B39" i="2"/>
  <c r="B488" i="2"/>
  <c r="B575" i="2"/>
  <c r="B542" i="2" l="1"/>
  <c r="B531" i="2"/>
  <c r="B574" i="2" l="1"/>
  <c r="B18" i="1"/>
  <c r="B101" i="2" l="1"/>
  <c r="B571" i="2" s="1"/>
  <c r="B23" i="2"/>
  <c r="B573" i="2" s="1"/>
  <c r="B8" i="2"/>
  <c r="B559" i="2"/>
  <c r="B557" i="2"/>
  <c r="B541" i="2"/>
  <c r="B540" i="2"/>
  <c r="B538" i="2"/>
  <c r="B537" i="2"/>
  <c r="B536" i="2"/>
  <c r="B501" i="2"/>
  <c r="B158" i="2"/>
  <c r="B156" i="2"/>
  <c r="B148" i="2"/>
  <c r="B145" i="2"/>
  <c r="B144" i="2"/>
  <c r="B143" i="2"/>
  <c r="B104" i="2"/>
  <c r="B99" i="2"/>
  <c r="B91" i="2"/>
  <c r="B88" i="2"/>
  <c r="B90" i="2" s="1"/>
  <c r="B86" i="2"/>
  <c r="B83" i="2"/>
  <c r="B85" i="2" s="1"/>
  <c r="B67" i="2"/>
  <c r="B66" i="2"/>
  <c r="B60" i="2"/>
  <c r="B59" i="2"/>
  <c r="B52" i="2"/>
  <c r="B43" i="2"/>
  <c r="B572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6" i="2"/>
  <c r="B7" i="1"/>
  <c r="B28" i="1"/>
  <c r="B20" i="2"/>
  <c r="B78" i="2"/>
  <c r="B567" i="2"/>
  <c r="B568" i="2"/>
  <c r="B564" i="2"/>
  <c r="B569" i="2"/>
  <c r="B155" i="2"/>
  <c r="B142" i="2"/>
  <c r="B563" i="2"/>
  <c r="B535" i="2"/>
  <c r="B45" i="1" l="1"/>
  <c r="B562" i="2" l="1"/>
</calcChain>
</file>

<file path=xl/sharedStrings.xml><?xml version="1.0" encoding="utf-8"?>
<sst xmlns="http://schemas.openxmlformats.org/spreadsheetml/2006/main" count="804" uniqueCount="269">
  <si>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</si>
  <si>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</si>
  <si>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</si>
  <si>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</si>
  <si>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</si>
  <si>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</si>
  <si>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</si>
  <si>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</si>
  <si>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</si>
  <si>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</si>
  <si>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</si>
  <si>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</si>
  <si>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</si>
  <si>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</si>
  <si>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</si>
  <si>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</si>
  <si>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</si>
  <si>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</si>
  <si>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</si>
  <si>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</si>
  <si>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</si>
  <si>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</si>
  <si>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</si>
  <si>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</si>
  <si>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</si>
  <si>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</si>
  <si>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</si>
  <si>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</si>
  <si>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</si>
  <si>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</si>
  <si>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</si>
  <si>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</si>
  <si>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</si>
  <si>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</si>
  <si>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</si>
  <si>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</si>
  <si>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</si>
  <si>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</si>
  <si>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</si>
  <si>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</si>
  <si>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</si>
  <si>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</si>
  <si>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</si>
  <si>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</si>
  <si>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</si>
  <si>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</si>
  <si>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</si>
  <si>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</si>
  <si>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</si>
  <si>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</si>
  <si>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</si>
  <si>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</si>
  <si>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</si>
  <si>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</si>
  <si>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</si>
  <si>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</si>
  <si>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</si>
  <si>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</si>
  <si>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</si>
  <si>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</si>
  <si>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</si>
  <si>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</si>
  <si>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</si>
  <si>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</si>
  <si>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</si>
  <si>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</si>
  <si>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</si>
  <si>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</si>
  <si>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</si>
  <si>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</si>
  <si>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</si>
  <si>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</si>
  <si>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</si>
  <si>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</si>
  <si>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</si>
  <si>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</si>
  <si>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</si>
  <si>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</si>
  <si>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</si>
  <si>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</si>
  <si>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</si>
  <si>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</si>
  <si>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</si>
  <si>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</si>
  <si>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</si>
  <si>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</si>
  <si>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</si>
  <si>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</si>
  <si>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</si>
  <si>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</si>
  <si>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</si>
  <si>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</si>
  <si>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</si>
  <si>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</si>
  <si>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</si>
  <si>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</si>
  <si>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</si>
  <si>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</si>
  <si>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</si>
  <si>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</si>
  <si>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</si>
  <si>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</si>
  <si>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</si>
  <si>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</si>
  <si>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</si>
  <si>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</si>
  <si>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</si>
  <si>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</si>
  <si>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</si>
  <si>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</si>
  <si>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</si>
  <si>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</si>
  <si>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</si>
  <si>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</si>
  <si>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</si>
  <si>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</si>
  <si>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</si>
  <si>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</si>
  <si>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</si>
  <si>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</si>
  <si>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</si>
  <si>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</si>
  <si>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</si>
  <si>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</si>
  <si>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</si>
  <si>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</si>
  <si>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</si>
  <si>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</si>
  <si>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</si>
  <si>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</si>
  <si>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</si>
  <si>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</si>
  <si>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</si>
  <si>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</si>
  <si>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</si>
  <si>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</si>
  <si>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</si>
  <si>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</si>
  <si>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</si>
  <si>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</si>
  <si>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</si>
  <si>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</si>
  <si>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</si>
  <si>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</si>
  <si>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</si>
  <si>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</si>
  <si>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</si>
  <si>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</si>
  <si>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</si>
  <si>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</si>
  <si>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</si>
  <si>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</si>
  <si>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</si>
  <si>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</si>
  <si>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</si>
  <si>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</si>
  <si>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</si>
  <si>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</si>
  <si>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</si>
  <si>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</si>
  <si>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</si>
  <si>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</si>
  <si>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</si>
  <si>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</si>
  <si>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</si>
  <si>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</si>
  <si>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</si>
  <si>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</si>
  <si>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</si>
  <si>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</si>
  <si>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</si>
  <si>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</si>
  <si>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</si>
  <si>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</si>
  <si>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</si>
  <si>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</si>
  <si>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</si>
  <si>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</si>
  <si>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</si>
  <si>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</si>
  <si>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</si>
  <si>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</si>
  <si>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</si>
  <si>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</si>
  <si>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</si>
  <si>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</si>
  <si>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</si>
  <si>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</si>
  <si>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</si>
  <si>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</si>
  <si>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</si>
  <si>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IŠ SAVIVALDYBĖS BIUDŽETO IŠLAIKOMŲ ĮSTAIGŲ PAJAMŲ UŽ TEIKIAMAS PASLAUGAS ĮMOKOS Į SAVIVALDYBĖS BIUDŽETĄ 2025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</si>
  <si>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</si>
  <si>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</si>
  <si>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</si>
  <si>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</si>
  <si>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</si>
  <si>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</si>
  <si>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</si>
  <si>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</si>
  <si>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</si>
  <si>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</si>
  <si>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</si>
  <si>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</si>
  <si>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</si>
  <si>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</si>
  <si>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</si>
  <si>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</si>
  <si>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</si>
  <si>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</si>
  <si>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</si>
  <si>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</si>
  <si>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</si>
  <si>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</si>
  <si>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</si>
  <si>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</si>
  <si>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</si>
  <si>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</si>
  <si>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</si>
  <si>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</si>
  <si>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</si>
  <si>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</si>
  <si>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</si>
  <si>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</si>
  <si>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</si>
  <si>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</si>
  <si>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</si>
  <si>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</si>
  <si>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</si>
  <si>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</si>
  <si>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</si>
  <si>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</si>
  <si>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</si>
  <si>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</si>
  <si>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</si>
  <si>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</si>
  <si>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</si>
  <si>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</si>
  <si>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Suaugusiųjų mokymo centras</t>
  </si>
  <si>
    <t>ASIGNAVIMAI IŠ SAVIVALDYBĖS 2024 METŲ NEPANAUDOTŲ BIUDŽETO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</si>
  <si>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</si>
  <si>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</si>
  <si>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</si>
  <si>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</si>
  <si>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</si>
  <si>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</si>
  <si>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</si>
  <si>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</si>
  <si>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</si>
  <si>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</si>
  <si>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</si>
  <si>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</si>
  <si>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</si>
  <si>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</si>
  <si>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</si>
  <si>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</si>
  <si>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</si>
  <si>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</si>
  <si>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</si>
  <si>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</si>
  <si>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</si>
  <si>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</si>
  <si>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</si>
  <si>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</si>
  <si>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</si>
  <si>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</si>
  <si>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05 EKONOMINĖS PLĖTROS IR VERSLO SKATINIMO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</si>
  <si>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05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</si>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</sst>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2" fontId="8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spalio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spalio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4</xdr:col>
      <xdr:colOff>857250</xdr:colOff>
      <xdr:row>0</xdr:row>
      <xdr:rowOff>1190625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DFB4F-DBB2-4E59-860D-D98A1B376500}"/>
            </a:ext>
          </a:extLst>
        </xdr:cNvPr>
        <xdr:cNvSpPr txBox="1">
          <a:spLocks noChangeArrowheads="1"/>
        </xdr:cNvSpPr>
      </xdr:nvSpPr>
      <xdr:spPr bwMode="auto">
        <a:xfrm>
          <a:off x="2695575" y="0"/>
          <a:ext cx="2724150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spalio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0</xdr:row>
      <xdr:rowOff>38100</xdr:rowOff>
    </xdr:from>
    <xdr:to>
      <xdr:col>1</xdr:col>
      <xdr:colOff>1247775</xdr:colOff>
      <xdr:row>3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63709EA-F7A0-43A6-8B65-D94D4CDEBBBF}"/>
            </a:ext>
          </a:extLst>
        </xdr:cNvPr>
        <xdr:cNvSpPr txBox="1">
          <a:spLocks noChangeArrowheads="1"/>
        </xdr:cNvSpPr>
      </xdr:nvSpPr>
      <xdr:spPr bwMode="auto">
        <a:xfrm>
          <a:off x="2390775" y="38100"/>
          <a:ext cx="27241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spalio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3" workbookViewId="0">
      <selection activeCell="G11" sqref="G11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93" t="s">
        <v>181</v>
      </c>
      <c r="B3" s="93"/>
    </row>
    <row r="4" spans="1:2" ht="14" x14ac:dyDescent="0.3">
      <c r="A4" s="94"/>
      <c r="B4" s="94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151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137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96093.700000000012</v>
      </c>
    </row>
    <row r="17" spans="1:2" ht="14" x14ac:dyDescent="0.3">
      <c r="A17" s="5" t="s">
        <v>10</v>
      </c>
      <c r="B17" s="6">
        <f>SUM(B18+B24+B22)</f>
        <v>96093.700000000012</v>
      </c>
    </row>
    <row r="18" spans="1:2" ht="14" x14ac:dyDescent="0.3">
      <c r="A18" s="5" t="s">
        <v>11</v>
      </c>
      <c r="B18" s="6">
        <f>B19+B20+B21</f>
        <v>66025.100000000006</v>
      </c>
    </row>
    <row r="19" spans="1:2" ht="21" customHeight="1" x14ac:dyDescent="0.3">
      <c r="A19" s="7" t="s">
        <v>12</v>
      </c>
      <c r="B19" s="8">
        <v>12004.8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142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14615.500000000002</v>
      </c>
    </row>
    <row r="25" spans="1:2" ht="21" customHeight="1" x14ac:dyDescent="0.3">
      <c r="A25" s="7" t="s">
        <v>17</v>
      </c>
      <c r="B25" s="8">
        <v>5895.1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4094.6</v>
      </c>
    </row>
    <row r="28" spans="1:2" ht="14" x14ac:dyDescent="0.3">
      <c r="A28" s="5" t="s">
        <v>19</v>
      </c>
      <c r="B28" s="6">
        <f>SUM(B29+B33+B37+B40+B42)</f>
        <v>8685.9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5521</v>
      </c>
    </row>
    <row r="34" spans="1:2" ht="17.25" customHeight="1" x14ac:dyDescent="0.3">
      <c r="A34" s="7" t="s">
        <v>25</v>
      </c>
      <c r="B34" s="9">
        <v>1089.1999999999998</v>
      </c>
    </row>
    <row r="35" spans="1:2" ht="14.5" customHeight="1" x14ac:dyDescent="0.3">
      <c r="A35" s="7" t="s">
        <v>26</v>
      </c>
      <c r="B35" s="9">
        <v>1417.2</v>
      </c>
    </row>
    <row r="36" spans="1:2" ht="16.149999999999999" customHeight="1" x14ac:dyDescent="0.3">
      <c r="A36" s="7" t="s">
        <v>27</v>
      </c>
      <c r="B36" s="9">
        <v>3014.6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259</v>
      </c>
    </row>
    <row r="45" spans="1:2" ht="18" customHeight="1" x14ac:dyDescent="0.3">
      <c r="A45" s="5" t="s">
        <v>34</v>
      </c>
      <c r="B45" s="6">
        <f>B7+B16+B28+B44</f>
        <v>205366.6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8"/>
  <sheetViews>
    <sheetView tabSelected="1" topLeftCell="A554" workbookViewId="0">
      <selection activeCell="F571" sqref="F571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99" t="s">
        <v>152</v>
      </c>
      <c r="B2" s="99"/>
    </row>
    <row r="4" spans="1:2" s="32" customFormat="1" ht="24" customHeight="1" x14ac:dyDescent="0.35">
      <c r="A4" s="4" t="s">
        <v>35</v>
      </c>
      <c r="B4" s="4" t="s">
        <v>151</v>
      </c>
    </row>
    <row r="5" spans="1:2" s="32" customFormat="1" ht="23.25" customHeight="1" x14ac:dyDescent="0.35">
      <c r="A5" s="100" t="s">
        <v>36</v>
      </c>
      <c r="B5" s="101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10825.4</v>
      </c>
    </row>
    <row r="9" spans="1:2" s="32" customFormat="1" ht="25.5" customHeight="1" x14ac:dyDescent="0.35">
      <c r="A9" s="12" t="s">
        <v>183</v>
      </c>
      <c r="B9" s="27">
        <v>939.1</v>
      </c>
    </row>
    <row r="10" spans="1:2" s="32" customFormat="1" ht="18.75" customHeight="1" x14ac:dyDescent="0.35">
      <c r="A10" s="12" t="s">
        <v>184</v>
      </c>
      <c r="B10" s="27">
        <v>20</v>
      </c>
    </row>
    <row r="11" spans="1:2" s="32" customFormat="1" ht="18.75" customHeight="1" x14ac:dyDescent="0.35">
      <c r="A11" s="12" t="s">
        <v>185</v>
      </c>
      <c r="B11" s="27">
        <v>275.2</v>
      </c>
    </row>
    <row r="12" spans="1:2" s="32" customFormat="1" ht="18.75" customHeight="1" x14ac:dyDescent="0.35">
      <c r="A12" s="12" t="s">
        <v>162</v>
      </c>
      <c r="B12" s="27">
        <v>8805.5</v>
      </c>
    </row>
    <row r="13" spans="1:2" s="32" customFormat="1" ht="27" customHeight="1" x14ac:dyDescent="0.35">
      <c r="A13" s="12" t="s">
        <v>182</v>
      </c>
      <c r="B13" s="27">
        <v>703.2</v>
      </c>
    </row>
    <row r="14" spans="1:2" s="32" customFormat="1" ht="27" customHeight="1" x14ac:dyDescent="0.35">
      <c r="A14" s="12" t="s">
        <v>153</v>
      </c>
      <c r="B14" s="27">
        <v>82.4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146</v>
      </c>
      <c r="B16" s="28">
        <v>887.5</v>
      </c>
    </row>
    <row r="17" spans="1:2" s="32" customFormat="1" ht="19.899999999999999" customHeight="1" x14ac:dyDescent="0.35">
      <c r="A17" s="12" t="s">
        <v>154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14039.699999999999</v>
      </c>
    </row>
    <row r="21" spans="1:2" s="32" customFormat="1" ht="18.75" customHeight="1" x14ac:dyDescent="0.35">
      <c r="A21" s="12" t="s">
        <v>43</v>
      </c>
      <c r="B21" s="27">
        <f>B7+B9+B10+B11+B12+B16+B17+B19</f>
        <v>13254.099999999999</v>
      </c>
    </row>
    <row r="22" spans="1:2" s="32" customFormat="1" ht="27" customHeight="1" x14ac:dyDescent="0.35">
      <c r="A22" s="12" t="s">
        <v>155</v>
      </c>
      <c r="B22" s="27">
        <f>B13</f>
        <v>703.2</v>
      </c>
    </row>
    <row r="23" spans="1:2" s="32" customFormat="1" ht="27" customHeight="1" x14ac:dyDescent="0.35">
      <c r="A23" s="13" t="s">
        <v>156</v>
      </c>
      <c r="B23" s="8">
        <f>B14</f>
        <v>82.4</v>
      </c>
    </row>
    <row r="24" spans="1:2" s="32" customFormat="1" ht="23.25" customHeight="1" x14ac:dyDescent="0.35">
      <c r="A24" s="95" t="s">
        <v>44</v>
      </c>
      <c r="B24" s="96"/>
    </row>
    <row r="25" spans="1:2" s="32" customFormat="1" ht="18.75" customHeight="1" x14ac:dyDescent="0.35">
      <c r="A25" s="15" t="s">
        <v>39</v>
      </c>
      <c r="B25" s="26">
        <f>SUM(B26:B31)</f>
        <v>37053.199999999997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157</v>
      </c>
      <c r="B27" s="8">
        <v>4622</v>
      </c>
    </row>
    <row r="28" spans="1:2" s="32" customFormat="1" ht="18.75" customHeight="1" x14ac:dyDescent="0.35">
      <c r="A28" s="13" t="s">
        <v>156</v>
      </c>
      <c r="B28" s="8">
        <v>0</v>
      </c>
    </row>
    <row r="29" spans="1:2" s="32" customFormat="1" ht="18.75" customHeight="1" x14ac:dyDescent="0.35">
      <c r="A29" s="13" t="s">
        <v>158</v>
      </c>
      <c r="B29" s="8">
        <v>6000</v>
      </c>
    </row>
    <row r="30" spans="1:2" s="32" customFormat="1" ht="18.75" customHeight="1" x14ac:dyDescent="0.35">
      <c r="A30" s="13" t="s">
        <v>159</v>
      </c>
      <c r="B30" s="8">
        <v>13798.2</v>
      </c>
    </row>
    <row r="31" spans="1:2" s="32" customFormat="1" ht="18.75" customHeight="1" x14ac:dyDescent="0.35">
      <c r="A31" s="14" t="s">
        <v>160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186</v>
      </c>
      <c r="B33" s="28">
        <v>485</v>
      </c>
    </row>
    <row r="34" spans="1:2" s="32" customFormat="1" ht="18.75" customHeight="1" x14ac:dyDescent="0.35">
      <c r="A34" s="15" t="s">
        <v>145</v>
      </c>
      <c r="B34" s="29">
        <f>SUM(B35:B36)</f>
        <v>678.5</v>
      </c>
    </row>
    <row r="35" spans="1:2" s="32" customFormat="1" ht="18.75" customHeight="1" x14ac:dyDescent="0.35">
      <c r="A35" s="12" t="s">
        <v>161</v>
      </c>
      <c r="B35" s="27">
        <v>331.3</v>
      </c>
    </row>
    <row r="36" spans="1:2" s="32" customFormat="1" ht="18.75" customHeight="1" x14ac:dyDescent="0.35">
      <c r="A36" s="12" t="s">
        <v>160</v>
      </c>
      <c r="B36" s="44">
        <v>347.2</v>
      </c>
    </row>
    <row r="37" spans="1:2" s="32" customFormat="1" ht="18.75" customHeight="1" x14ac:dyDescent="0.35">
      <c r="A37" s="11" t="s">
        <v>134</v>
      </c>
      <c r="B37" s="45">
        <f>B38</f>
        <v>100.6</v>
      </c>
    </row>
    <row r="38" spans="1:2" s="32" customFormat="1" ht="18.75" customHeight="1" x14ac:dyDescent="0.35">
      <c r="A38" s="14" t="s">
        <v>163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38317.299999999996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157</v>
      </c>
      <c r="B41" s="8">
        <f>B27</f>
        <v>4622</v>
      </c>
    </row>
    <row r="42" spans="1:2" s="32" customFormat="1" ht="18.75" customHeight="1" x14ac:dyDescent="0.35">
      <c r="A42" s="13" t="s">
        <v>156</v>
      </c>
      <c r="B42" s="8">
        <f>B28</f>
        <v>0</v>
      </c>
    </row>
    <row r="43" spans="1:2" s="32" customFormat="1" ht="18.75" customHeight="1" x14ac:dyDescent="0.35">
      <c r="A43" s="13" t="s">
        <v>158</v>
      </c>
      <c r="B43" s="8">
        <f>B29</f>
        <v>6000</v>
      </c>
    </row>
    <row r="44" spans="1:2" s="32" customFormat="1" ht="18.75" customHeight="1" x14ac:dyDescent="0.35">
      <c r="A44" s="12" t="s">
        <v>159</v>
      </c>
      <c r="B44" s="27">
        <f>B30+B35+B38</f>
        <v>14230.1</v>
      </c>
    </row>
    <row r="45" spans="1:2" s="32" customFormat="1" ht="18.75" customHeight="1" x14ac:dyDescent="0.35">
      <c r="A45" s="14" t="s">
        <v>160</v>
      </c>
      <c r="B45" s="27">
        <f>B31+B33+B36</f>
        <v>11053.2</v>
      </c>
    </row>
    <row r="46" spans="1:2" s="32" customFormat="1" ht="24" customHeight="1" x14ac:dyDescent="0.35">
      <c r="A46" s="95" t="s">
        <v>47</v>
      </c>
      <c r="B46" s="96"/>
    </row>
    <row r="47" spans="1:2" s="32" customFormat="1" ht="18.75" customHeight="1" x14ac:dyDescent="0.35">
      <c r="A47" s="17" t="s">
        <v>39</v>
      </c>
      <c r="B47" s="6">
        <f>SUM(B48:B50)</f>
        <v>807.6</v>
      </c>
    </row>
    <row r="48" spans="1:2" s="32" customFormat="1" ht="18.75" customHeight="1" x14ac:dyDescent="0.35">
      <c r="A48" s="13" t="s">
        <v>43</v>
      </c>
      <c r="B48" s="8">
        <v>435.6</v>
      </c>
    </row>
    <row r="49" spans="1:2" s="32" customFormat="1" ht="18.75" customHeight="1" x14ac:dyDescent="0.35">
      <c r="A49" s="13" t="s">
        <v>156</v>
      </c>
      <c r="B49" s="8">
        <v>4</v>
      </c>
    </row>
    <row r="50" spans="1:2" s="32" customFormat="1" ht="18.75" customHeight="1" x14ac:dyDescent="0.35">
      <c r="A50" s="13" t="s">
        <v>160</v>
      </c>
      <c r="B50" s="8">
        <v>368</v>
      </c>
    </row>
    <row r="51" spans="1:2" s="32" customFormat="1" ht="18.75" customHeight="1" x14ac:dyDescent="0.35">
      <c r="A51" s="18" t="s">
        <v>49</v>
      </c>
      <c r="B51" s="6">
        <f>B47</f>
        <v>807.6</v>
      </c>
    </row>
    <row r="52" spans="1:2" s="32" customFormat="1" ht="18.75" customHeight="1" x14ac:dyDescent="0.35">
      <c r="A52" s="13" t="s">
        <v>43</v>
      </c>
      <c r="B52" s="8">
        <f>B48</f>
        <v>435.6</v>
      </c>
    </row>
    <row r="53" spans="1:2" s="32" customFormat="1" ht="18.75" customHeight="1" x14ac:dyDescent="0.35">
      <c r="A53" s="13" t="s">
        <v>156</v>
      </c>
      <c r="B53" s="8">
        <f>B49</f>
        <v>4</v>
      </c>
    </row>
    <row r="54" spans="1:2" s="32" customFormat="1" ht="18.75" customHeight="1" x14ac:dyDescent="0.35">
      <c r="A54" s="13" t="s">
        <v>160</v>
      </c>
      <c r="B54" s="8">
        <f>B50</f>
        <v>368</v>
      </c>
    </row>
    <row r="55" spans="1:2" s="32" customFormat="1" ht="20.5" customHeight="1" x14ac:dyDescent="0.35">
      <c r="A55" s="95" t="s">
        <v>189</v>
      </c>
      <c r="B55" s="96"/>
    </row>
    <row r="56" spans="1:2" s="32" customFormat="1" ht="18.75" customHeight="1" x14ac:dyDescent="0.35">
      <c r="A56" s="17" t="s">
        <v>39</v>
      </c>
      <c r="B56" s="6">
        <f>SUM(B57:B58)</f>
        <v>452.3</v>
      </c>
    </row>
    <row r="57" spans="1:2" s="32" customFormat="1" ht="18.75" customHeight="1" x14ac:dyDescent="0.35">
      <c r="A57" s="13" t="s">
        <v>147</v>
      </c>
      <c r="B57" s="8">
        <v>312</v>
      </c>
    </row>
    <row r="58" spans="1:2" s="32" customFormat="1" ht="28.9" customHeight="1" x14ac:dyDescent="0.35">
      <c r="A58" s="13" t="s">
        <v>149</v>
      </c>
      <c r="B58" s="8">
        <v>140.30000000000001</v>
      </c>
    </row>
    <row r="59" spans="1:2" s="32" customFormat="1" ht="18.75" customHeight="1" x14ac:dyDescent="0.35">
      <c r="A59" s="18" t="s">
        <v>50</v>
      </c>
      <c r="B59" s="6">
        <f>B56</f>
        <v>452.3</v>
      </c>
    </row>
    <row r="60" spans="1:2" s="32" customFormat="1" ht="18.75" customHeight="1" x14ac:dyDescent="0.35">
      <c r="A60" s="13" t="s">
        <v>148</v>
      </c>
      <c r="B60" s="8">
        <f>B57</f>
        <v>312</v>
      </c>
    </row>
    <row r="61" spans="1:2" s="32" customFormat="1" ht="28.9" customHeight="1" x14ac:dyDescent="0.35">
      <c r="A61" s="13" t="s">
        <v>149</v>
      </c>
      <c r="B61" s="8">
        <f>B58</f>
        <v>140.30000000000001</v>
      </c>
    </row>
    <row r="62" spans="1:2" s="32" customFormat="1" ht="35.25" customHeight="1" x14ac:dyDescent="0.35">
      <c r="A62" s="95" t="s">
        <v>52</v>
      </c>
      <c r="B62" s="96"/>
    </row>
    <row r="63" spans="1:2" s="32" customFormat="1" ht="18.75" customHeight="1" x14ac:dyDescent="0.35">
      <c r="A63" s="43" t="s">
        <v>53</v>
      </c>
      <c r="B63" s="24">
        <f>SUM(B64:B65)</f>
        <v>3577</v>
      </c>
    </row>
    <row r="64" spans="1:2" s="32" customFormat="1" ht="18.75" customHeight="1" x14ac:dyDescent="0.35">
      <c r="A64" s="12" t="s">
        <v>43</v>
      </c>
      <c r="B64" s="27">
        <v>1277</v>
      </c>
    </row>
    <row r="65" spans="1:2" s="32" customFormat="1" ht="18.75" customHeight="1" x14ac:dyDescent="0.35">
      <c r="A65" s="12" t="s">
        <v>160</v>
      </c>
      <c r="B65" s="27">
        <v>2300</v>
      </c>
    </row>
    <row r="66" spans="1:2" s="32" customFormat="1" ht="18.75" customHeight="1" x14ac:dyDescent="0.35">
      <c r="A66" s="11" t="s">
        <v>54</v>
      </c>
      <c r="B66" s="26">
        <f>SUM(B63)</f>
        <v>3577</v>
      </c>
    </row>
    <row r="67" spans="1:2" s="32" customFormat="1" ht="18.75" customHeight="1" x14ac:dyDescent="0.35">
      <c r="A67" s="12" t="s">
        <v>43</v>
      </c>
      <c r="B67" s="27">
        <f>B64</f>
        <v>1277</v>
      </c>
    </row>
    <row r="68" spans="1:2" s="32" customFormat="1" ht="18.75" customHeight="1" x14ac:dyDescent="0.35">
      <c r="A68" s="12" t="s">
        <v>160</v>
      </c>
      <c r="B68" s="28">
        <f>B65</f>
        <v>2300</v>
      </c>
    </row>
    <row r="69" spans="1:2" s="32" customFormat="1" ht="25.15" customHeight="1" x14ac:dyDescent="0.35">
      <c r="A69" s="95" t="s">
        <v>55</v>
      </c>
      <c r="B69" s="96"/>
    </row>
    <row r="70" spans="1:2" s="32" customFormat="1" ht="18.75" customHeight="1" x14ac:dyDescent="0.35">
      <c r="A70" s="15" t="s">
        <v>39</v>
      </c>
      <c r="B70" s="26">
        <f>SUM(B71:B73)</f>
        <v>2019.8</v>
      </c>
    </row>
    <row r="71" spans="1:2" s="32" customFormat="1" ht="18.75" customHeight="1" x14ac:dyDescent="0.35">
      <c r="A71" s="12" t="s">
        <v>43</v>
      </c>
      <c r="B71" s="27">
        <v>508.6</v>
      </c>
    </row>
    <row r="72" spans="1:2" s="32" customFormat="1" ht="18.75" customHeight="1" x14ac:dyDescent="0.35">
      <c r="A72" s="35" t="s">
        <v>164</v>
      </c>
      <c r="B72" s="27">
        <v>698</v>
      </c>
    </row>
    <row r="73" spans="1:2" s="32" customFormat="1" ht="18.75" customHeight="1" x14ac:dyDescent="0.35">
      <c r="A73" s="14" t="s">
        <v>160</v>
      </c>
      <c r="B73" s="25">
        <v>813.2</v>
      </c>
    </row>
    <row r="74" spans="1:2" s="32" customFormat="1" ht="18.75" customHeight="1" x14ac:dyDescent="0.35">
      <c r="A74" s="42" t="s">
        <v>138</v>
      </c>
      <c r="B74" s="24">
        <f>SUM(B75:B77)</f>
        <v>3148.7999999999997</v>
      </c>
    </row>
    <row r="75" spans="1:2" s="32" customFormat="1" ht="18.75" customHeight="1" x14ac:dyDescent="0.35">
      <c r="A75" s="12" t="s">
        <v>43</v>
      </c>
      <c r="B75" s="27">
        <v>2850.1</v>
      </c>
    </row>
    <row r="76" spans="1:2" s="32" customFormat="1" ht="18.75" customHeight="1" x14ac:dyDescent="0.35">
      <c r="A76" s="35" t="s">
        <v>164</v>
      </c>
      <c r="B76" s="27">
        <v>270</v>
      </c>
    </row>
    <row r="77" spans="1:2" s="32" customFormat="1" ht="18.75" customHeight="1" x14ac:dyDescent="0.35">
      <c r="A77" s="12" t="s">
        <v>160</v>
      </c>
      <c r="B77" s="25">
        <v>28.7</v>
      </c>
    </row>
    <row r="78" spans="1:2" s="32" customFormat="1" ht="18.75" customHeight="1" x14ac:dyDescent="0.35">
      <c r="A78" s="11" t="s">
        <v>56</v>
      </c>
      <c r="B78" s="24">
        <f>B70+B74</f>
        <v>5168.5999999999995</v>
      </c>
    </row>
    <row r="79" spans="1:2" s="32" customFormat="1" ht="18.75" customHeight="1" x14ac:dyDescent="0.35">
      <c r="A79" s="12" t="s">
        <v>43</v>
      </c>
      <c r="B79" s="25">
        <f>B71+B75</f>
        <v>3358.7</v>
      </c>
    </row>
    <row r="80" spans="1:2" s="32" customFormat="1" ht="18.75" customHeight="1" x14ac:dyDescent="0.35">
      <c r="A80" s="35" t="s">
        <v>164</v>
      </c>
      <c r="B80" s="27">
        <f>B72+B76</f>
        <v>968</v>
      </c>
    </row>
    <row r="81" spans="1:2" s="32" customFormat="1" ht="18.75" customHeight="1" x14ac:dyDescent="0.35">
      <c r="A81" s="14" t="s">
        <v>165</v>
      </c>
      <c r="B81" s="27">
        <f>B73+B77</f>
        <v>841.90000000000009</v>
      </c>
    </row>
    <row r="82" spans="1:2" s="32" customFormat="1" ht="28.5" customHeight="1" x14ac:dyDescent="0.35">
      <c r="A82" s="97" t="s">
        <v>57</v>
      </c>
      <c r="B82" s="98"/>
    </row>
    <row r="83" spans="1:2" s="32" customFormat="1" ht="18.75" customHeight="1" x14ac:dyDescent="0.35">
      <c r="A83" s="15" t="s">
        <v>39</v>
      </c>
      <c r="B83" s="6">
        <f>B84</f>
        <v>389</v>
      </c>
    </row>
    <row r="84" spans="1:2" s="32" customFormat="1" ht="18.75" customHeight="1" x14ac:dyDescent="0.35">
      <c r="A84" s="14" t="s">
        <v>48</v>
      </c>
      <c r="B84" s="8">
        <v>389</v>
      </c>
    </row>
    <row r="85" spans="1:2" s="32" customFormat="1" ht="18.75" customHeight="1" x14ac:dyDescent="0.35">
      <c r="A85" s="11" t="s">
        <v>58</v>
      </c>
      <c r="B85" s="6">
        <f>B83</f>
        <v>389</v>
      </c>
    </row>
    <row r="86" spans="1:2" s="32" customFormat="1" ht="18.75" customHeight="1" x14ac:dyDescent="0.35">
      <c r="A86" s="14" t="s">
        <v>48</v>
      </c>
      <c r="B86" s="8">
        <f>B84</f>
        <v>389</v>
      </c>
    </row>
    <row r="87" spans="1:2" s="32" customFormat="1" ht="33" customHeight="1" x14ac:dyDescent="0.35">
      <c r="A87" s="95" t="s">
        <v>59</v>
      </c>
      <c r="B87" s="96"/>
    </row>
    <row r="88" spans="1:2" s="32" customFormat="1" ht="18.75" customHeight="1" x14ac:dyDescent="0.35">
      <c r="A88" s="15" t="s">
        <v>39</v>
      </c>
      <c r="B88" s="26">
        <f>B89</f>
        <v>360.8</v>
      </c>
    </row>
    <row r="89" spans="1:2" s="32" customFormat="1" ht="18.75" customHeight="1" x14ac:dyDescent="0.35">
      <c r="A89" s="14" t="s">
        <v>48</v>
      </c>
      <c r="B89" s="27">
        <v>360.8</v>
      </c>
    </row>
    <row r="90" spans="1:2" s="32" customFormat="1" ht="18.75" customHeight="1" x14ac:dyDescent="0.35">
      <c r="A90" s="16" t="s">
        <v>60</v>
      </c>
      <c r="B90" s="6">
        <f>B88</f>
        <v>360.8</v>
      </c>
    </row>
    <row r="91" spans="1:2" s="32" customFormat="1" ht="18.75" customHeight="1" x14ac:dyDescent="0.35">
      <c r="A91" s="13" t="s">
        <v>48</v>
      </c>
      <c r="B91" s="20">
        <f>B89</f>
        <v>360.8</v>
      </c>
    </row>
    <row r="92" spans="1:2" s="32" customFormat="1" ht="38.25" customHeight="1" x14ac:dyDescent="0.35">
      <c r="A92" s="95" t="s">
        <v>61</v>
      </c>
      <c r="B92" s="96"/>
    </row>
    <row r="93" spans="1:2" s="32" customFormat="1" ht="18.75" customHeight="1" x14ac:dyDescent="0.35">
      <c r="A93" s="43" t="s">
        <v>39</v>
      </c>
      <c r="B93" s="24">
        <f>SUM(B94:B97)</f>
        <v>22004.799999999999</v>
      </c>
    </row>
    <row r="94" spans="1:2" s="32" customFormat="1" ht="18.75" customHeight="1" x14ac:dyDescent="0.35">
      <c r="A94" s="12" t="s">
        <v>43</v>
      </c>
      <c r="B94" s="27">
        <v>15939.4</v>
      </c>
    </row>
    <row r="95" spans="1:2" s="32" customFormat="1" ht="18.75" customHeight="1" x14ac:dyDescent="0.35">
      <c r="A95" s="12" t="s">
        <v>157</v>
      </c>
      <c r="B95" s="27">
        <v>1273.0999999999999</v>
      </c>
    </row>
    <row r="96" spans="1:2" s="32" customFormat="1" ht="30.75" customHeight="1" x14ac:dyDescent="0.35">
      <c r="A96" s="12" t="s">
        <v>166</v>
      </c>
      <c r="B96" s="27">
        <v>4625.8</v>
      </c>
    </row>
    <row r="97" spans="1:2" s="32" customFormat="1" ht="24" customHeight="1" x14ac:dyDescent="0.35">
      <c r="A97" s="14" t="s">
        <v>160</v>
      </c>
      <c r="B97" s="27">
        <v>166.5</v>
      </c>
    </row>
    <row r="98" spans="1:2" s="32" customFormat="1" ht="18.75" customHeight="1" x14ac:dyDescent="0.35">
      <c r="A98" s="16" t="s">
        <v>62</v>
      </c>
      <c r="B98" s="6">
        <f>B93</f>
        <v>22004.799999999999</v>
      </c>
    </row>
    <row r="99" spans="1:2" s="32" customFormat="1" ht="18.75" customHeight="1" x14ac:dyDescent="0.35">
      <c r="A99" s="12" t="s">
        <v>51</v>
      </c>
      <c r="B99" s="8">
        <f>B94</f>
        <v>15939.4</v>
      </c>
    </row>
    <row r="100" spans="1:2" s="32" customFormat="1" ht="18.75" customHeight="1" x14ac:dyDescent="0.35">
      <c r="A100" s="12" t="s">
        <v>157</v>
      </c>
      <c r="B100" s="20">
        <f>B95</f>
        <v>1273.0999999999999</v>
      </c>
    </row>
    <row r="101" spans="1:2" s="32" customFormat="1" ht="30" customHeight="1" x14ac:dyDescent="0.35">
      <c r="A101" s="12" t="s">
        <v>167</v>
      </c>
      <c r="B101" s="20">
        <f t="shared" ref="B101:B102" si="0">B96</f>
        <v>4625.8</v>
      </c>
    </row>
    <row r="102" spans="1:2" s="32" customFormat="1" ht="19.899999999999999" customHeight="1" x14ac:dyDescent="0.35">
      <c r="A102" s="12" t="s">
        <v>165</v>
      </c>
      <c r="B102" s="28">
        <f t="shared" si="0"/>
        <v>166.5</v>
      </c>
    </row>
    <row r="103" spans="1:2" s="32" customFormat="1" ht="26.5" customHeight="1" x14ac:dyDescent="0.35">
      <c r="A103" s="95" t="s">
        <v>63</v>
      </c>
      <c r="B103" s="96"/>
    </row>
    <row r="104" spans="1:2" s="32" customFormat="1" ht="18.75" customHeight="1" x14ac:dyDescent="0.35">
      <c r="A104" s="15" t="s">
        <v>39</v>
      </c>
      <c r="B104" s="6">
        <f>B105</f>
        <v>229</v>
      </c>
    </row>
    <row r="105" spans="1:2" s="32" customFormat="1" ht="18.75" customHeight="1" x14ac:dyDescent="0.35">
      <c r="A105" s="12" t="s">
        <v>48</v>
      </c>
      <c r="B105" s="8">
        <v>229</v>
      </c>
    </row>
    <row r="106" spans="1:2" s="32" customFormat="1" ht="18.75" customHeight="1" x14ac:dyDescent="0.35">
      <c r="A106" s="34" t="s">
        <v>64</v>
      </c>
      <c r="B106" s="26">
        <f>SUM(B107:B110)</f>
        <v>1426.9999999999998</v>
      </c>
    </row>
    <row r="107" spans="1:2" s="32" customFormat="1" ht="18.75" customHeight="1" x14ac:dyDescent="0.35">
      <c r="A107" s="12" t="s">
        <v>43</v>
      </c>
      <c r="B107" s="27">
        <v>1383</v>
      </c>
    </row>
    <row r="108" spans="1:2" s="32" customFormat="1" ht="18.75" customHeight="1" x14ac:dyDescent="0.35">
      <c r="A108" s="12" t="s">
        <v>153</v>
      </c>
      <c r="B108" s="27">
        <v>35.1</v>
      </c>
    </row>
    <row r="109" spans="1:2" s="32" customFormat="1" ht="18.75" customHeight="1" x14ac:dyDescent="0.35">
      <c r="A109" s="35" t="s">
        <v>164</v>
      </c>
      <c r="B109" s="27">
        <v>4.3</v>
      </c>
    </row>
    <row r="110" spans="1:2" s="32" customFormat="1" ht="18.75" customHeight="1" x14ac:dyDescent="0.35">
      <c r="A110" s="14" t="s">
        <v>165</v>
      </c>
      <c r="B110" s="27">
        <v>4.5999999999999996</v>
      </c>
    </row>
    <row r="111" spans="1:2" s="32" customFormat="1" ht="18.75" customHeight="1" x14ac:dyDescent="0.35">
      <c r="A111" s="34" t="s">
        <v>65</v>
      </c>
      <c r="B111" s="26">
        <f>SUM(B112:B114)</f>
        <v>424.90000000000003</v>
      </c>
    </row>
    <row r="112" spans="1:2" s="32" customFormat="1" ht="18.75" customHeight="1" x14ac:dyDescent="0.35">
      <c r="A112" s="12" t="s">
        <v>51</v>
      </c>
      <c r="B112" s="27">
        <v>404.7</v>
      </c>
    </row>
    <row r="113" spans="1:2" s="32" customFormat="1" ht="18.75" customHeight="1" x14ac:dyDescent="0.35">
      <c r="A113" s="35" t="s">
        <v>164</v>
      </c>
      <c r="B113" s="27">
        <v>16.600000000000001</v>
      </c>
    </row>
    <row r="114" spans="1:2" s="32" customFormat="1" ht="18.75" customHeight="1" x14ac:dyDescent="0.35">
      <c r="A114" s="14" t="s">
        <v>165</v>
      </c>
      <c r="B114" s="27">
        <v>3.6</v>
      </c>
    </row>
    <row r="115" spans="1:2" s="32" customFormat="1" ht="18.75" customHeight="1" x14ac:dyDescent="0.35">
      <c r="A115" s="34" t="s">
        <v>66</v>
      </c>
      <c r="B115" s="26">
        <f>SUM(B116:B117)</f>
        <v>881.3</v>
      </c>
    </row>
    <row r="116" spans="1:2" s="32" customFormat="1" ht="18.75" customHeight="1" x14ac:dyDescent="0.35">
      <c r="A116" s="12" t="s">
        <v>51</v>
      </c>
      <c r="B116" s="27">
        <v>866.3</v>
      </c>
    </row>
    <row r="117" spans="1:2" s="32" customFormat="1" ht="18.75" customHeight="1" x14ac:dyDescent="0.35">
      <c r="A117" s="35" t="s">
        <v>164</v>
      </c>
      <c r="B117" s="28">
        <v>15</v>
      </c>
    </row>
    <row r="118" spans="1:2" s="32" customFormat="1" ht="18.75" customHeight="1" x14ac:dyDescent="0.35">
      <c r="A118" s="34" t="s">
        <v>67</v>
      </c>
      <c r="B118" s="26">
        <f>SUM(B119:B121)</f>
        <v>712.8</v>
      </c>
    </row>
    <row r="119" spans="1:2" s="32" customFormat="1" ht="18.75" customHeight="1" x14ac:dyDescent="0.35">
      <c r="A119" s="12" t="s">
        <v>51</v>
      </c>
      <c r="B119" s="27">
        <v>642.5</v>
      </c>
    </row>
    <row r="120" spans="1:2" s="32" customFormat="1" ht="18.75" customHeight="1" x14ac:dyDescent="0.35">
      <c r="A120" s="12" t="s">
        <v>164</v>
      </c>
      <c r="B120" s="27">
        <v>51</v>
      </c>
    </row>
    <row r="121" spans="1:2" s="32" customFormat="1" ht="18.75" customHeight="1" x14ac:dyDescent="0.35">
      <c r="A121" s="12" t="s">
        <v>165</v>
      </c>
      <c r="B121" s="27">
        <v>19.3</v>
      </c>
    </row>
    <row r="122" spans="1:2" s="32" customFormat="1" ht="18.75" customHeight="1" x14ac:dyDescent="0.35">
      <c r="A122" s="34" t="s">
        <v>68</v>
      </c>
      <c r="B122" s="26">
        <f>SUM(B123:B125)</f>
        <v>803.30000000000007</v>
      </c>
    </row>
    <row r="123" spans="1:2" s="32" customFormat="1" ht="18.75" customHeight="1" x14ac:dyDescent="0.35">
      <c r="A123" s="12" t="s">
        <v>43</v>
      </c>
      <c r="B123" s="27">
        <v>733.1</v>
      </c>
    </row>
    <row r="124" spans="1:2" s="32" customFormat="1" ht="18.75" customHeight="1" x14ac:dyDescent="0.35">
      <c r="A124" s="35" t="s">
        <v>164</v>
      </c>
      <c r="B124" s="27">
        <v>55</v>
      </c>
    </row>
    <row r="125" spans="1:2" s="32" customFormat="1" ht="18.75" customHeight="1" x14ac:dyDescent="0.35">
      <c r="A125" s="12" t="s">
        <v>165</v>
      </c>
      <c r="B125" s="27">
        <v>15.2</v>
      </c>
    </row>
    <row r="126" spans="1:2" s="32" customFormat="1" ht="18.75" customHeight="1" x14ac:dyDescent="0.35">
      <c r="A126" s="34" t="s">
        <v>139</v>
      </c>
      <c r="B126" s="26">
        <f>SUM(B127:B129)</f>
        <v>1561.8</v>
      </c>
    </row>
    <row r="127" spans="1:2" s="32" customFormat="1" ht="18.75" customHeight="1" x14ac:dyDescent="0.35">
      <c r="A127" s="12" t="s">
        <v>43</v>
      </c>
      <c r="B127" s="27">
        <v>1323.8</v>
      </c>
    </row>
    <row r="128" spans="1:2" s="32" customFormat="1" ht="18.75" customHeight="1" x14ac:dyDescent="0.35">
      <c r="A128" s="35" t="s">
        <v>164</v>
      </c>
      <c r="B128" s="27">
        <v>160</v>
      </c>
    </row>
    <row r="129" spans="1:2" s="32" customFormat="1" ht="18.75" customHeight="1" x14ac:dyDescent="0.35">
      <c r="A129" s="12" t="s">
        <v>165</v>
      </c>
      <c r="B129" s="27">
        <v>78</v>
      </c>
    </row>
    <row r="130" spans="1:2" s="32" customFormat="1" ht="18.75" customHeight="1" x14ac:dyDescent="0.35">
      <c r="A130" s="34" t="s">
        <v>69</v>
      </c>
      <c r="B130" s="26">
        <f>SUM(B131:B133)</f>
        <v>2501.5</v>
      </c>
    </row>
    <row r="131" spans="1:2" s="32" customFormat="1" ht="18.75" customHeight="1" x14ac:dyDescent="0.35">
      <c r="A131" s="12" t="s">
        <v>43</v>
      </c>
      <c r="B131" s="27">
        <v>2267.3000000000002</v>
      </c>
    </row>
    <row r="132" spans="1:2" s="32" customFormat="1" ht="18.75" customHeight="1" x14ac:dyDescent="0.35">
      <c r="A132" s="35" t="s">
        <v>164</v>
      </c>
      <c r="B132" s="27">
        <v>200</v>
      </c>
    </row>
    <row r="133" spans="1:2" s="32" customFormat="1" ht="18.75" customHeight="1" x14ac:dyDescent="0.35">
      <c r="A133" s="14" t="s">
        <v>165</v>
      </c>
      <c r="B133" s="27">
        <v>34.200000000000003</v>
      </c>
    </row>
    <row r="134" spans="1:2" s="32" customFormat="1" ht="18.75" customHeight="1" x14ac:dyDescent="0.35">
      <c r="A134" s="36" t="s">
        <v>45</v>
      </c>
      <c r="B134" s="26">
        <f>SUM(B135:B137)</f>
        <v>1942.4</v>
      </c>
    </row>
    <row r="135" spans="1:2" s="32" customFormat="1" ht="18.75" customHeight="1" x14ac:dyDescent="0.35">
      <c r="A135" s="35" t="s">
        <v>43</v>
      </c>
      <c r="B135" s="27">
        <v>1539.9</v>
      </c>
    </row>
    <row r="136" spans="1:2" s="32" customFormat="1" ht="18.75" customHeight="1" x14ac:dyDescent="0.35">
      <c r="A136" s="35" t="s">
        <v>164</v>
      </c>
      <c r="B136" s="27">
        <v>338.8</v>
      </c>
    </row>
    <row r="137" spans="1:2" s="32" customFormat="1" ht="18.75" customHeight="1" x14ac:dyDescent="0.35">
      <c r="A137" s="14" t="s">
        <v>165</v>
      </c>
      <c r="B137" s="27">
        <v>63.7</v>
      </c>
    </row>
    <row r="138" spans="1:2" s="32" customFormat="1" ht="18.75" customHeight="1" x14ac:dyDescent="0.35">
      <c r="A138" s="34" t="s">
        <v>70</v>
      </c>
      <c r="B138" s="26">
        <f>SUM(B139:B141)</f>
        <v>470.9</v>
      </c>
    </row>
    <row r="139" spans="1:2" s="32" customFormat="1" ht="18.75" customHeight="1" x14ac:dyDescent="0.35">
      <c r="A139" s="12" t="s">
        <v>43</v>
      </c>
      <c r="B139" s="27">
        <v>367.5</v>
      </c>
    </row>
    <row r="140" spans="1:2" s="32" customFormat="1" ht="18.75" customHeight="1" x14ac:dyDescent="0.35">
      <c r="A140" s="35" t="s">
        <v>164</v>
      </c>
      <c r="B140" s="27">
        <v>93</v>
      </c>
    </row>
    <row r="141" spans="1:2" s="32" customFormat="1" ht="18.75" customHeight="1" x14ac:dyDescent="0.35">
      <c r="A141" s="12" t="s">
        <v>165</v>
      </c>
      <c r="B141" s="27">
        <v>10.4</v>
      </c>
    </row>
    <row r="142" spans="1:2" s="32" customFormat="1" ht="18.75" customHeight="1" x14ac:dyDescent="0.35">
      <c r="A142" s="33" t="s">
        <v>71</v>
      </c>
      <c r="B142" s="26">
        <f>B104+B106+B111+B115+B118+B122+B126+B130+B138+B134</f>
        <v>10954.9</v>
      </c>
    </row>
    <row r="143" spans="1:2" s="32" customFormat="1" ht="18.75" customHeight="1" x14ac:dyDescent="0.35">
      <c r="A143" s="12" t="s">
        <v>43</v>
      </c>
      <c r="B143" s="27">
        <f>B105+B107+B112+B116+B119+B123+B127+B131+B139+B135</f>
        <v>9757.1</v>
      </c>
    </row>
    <row r="144" spans="1:2" s="32" customFormat="1" ht="18.75" customHeight="1" x14ac:dyDescent="0.35">
      <c r="A144" s="12" t="s">
        <v>153</v>
      </c>
      <c r="B144" s="28">
        <f>B108</f>
        <v>35.1</v>
      </c>
    </row>
    <row r="145" spans="1:2" s="32" customFormat="1" ht="18.75" customHeight="1" x14ac:dyDescent="0.35">
      <c r="A145" s="35" t="s">
        <v>164</v>
      </c>
      <c r="B145" s="27">
        <f>B109+B117+B120+B124+B128+B132+B140+B113+B136</f>
        <v>933.7</v>
      </c>
    </row>
    <row r="146" spans="1:2" s="32" customFormat="1" ht="18.75" customHeight="1" x14ac:dyDescent="0.35">
      <c r="A146" s="14" t="s">
        <v>165</v>
      </c>
      <c r="B146" s="25">
        <f>B110+B114+B121+B125+B129+B133+B137+B141</f>
        <v>229.00000000000003</v>
      </c>
    </row>
    <row r="147" spans="1:2" s="32" customFormat="1" ht="27" customHeight="1" x14ac:dyDescent="0.35">
      <c r="A147" s="97" t="s">
        <v>72</v>
      </c>
      <c r="B147" s="98"/>
    </row>
    <row r="148" spans="1:2" s="32" customFormat="1" ht="18.75" customHeight="1" x14ac:dyDescent="0.35">
      <c r="A148" s="15" t="s">
        <v>39</v>
      </c>
      <c r="B148" s="6">
        <f>B149</f>
        <v>1808.5</v>
      </c>
    </row>
    <row r="149" spans="1:2" s="32" customFormat="1" ht="18.75" customHeight="1" x14ac:dyDescent="0.35">
      <c r="A149" s="14" t="s">
        <v>48</v>
      </c>
      <c r="B149" s="8">
        <v>1808.5</v>
      </c>
    </row>
    <row r="150" spans="1:2" s="32" customFormat="1" ht="18.75" customHeight="1" x14ac:dyDescent="0.35">
      <c r="A150" s="33" t="s">
        <v>73</v>
      </c>
      <c r="B150" s="24">
        <f>SUM(B151:B154)</f>
        <v>2008</v>
      </c>
    </row>
    <row r="151" spans="1:2" s="32" customFormat="1" ht="18.75" customHeight="1" x14ac:dyDescent="0.35">
      <c r="A151" s="12" t="s">
        <v>43</v>
      </c>
      <c r="B151" s="27">
        <v>1784.6</v>
      </c>
    </row>
    <row r="152" spans="1:2" s="32" customFormat="1" ht="18.75" customHeight="1" x14ac:dyDescent="0.35">
      <c r="A152" s="12" t="s">
        <v>153</v>
      </c>
      <c r="B152" s="27">
        <v>11.5</v>
      </c>
    </row>
    <row r="153" spans="1:2" s="32" customFormat="1" ht="18.75" customHeight="1" x14ac:dyDescent="0.35">
      <c r="A153" s="35" t="s">
        <v>164</v>
      </c>
      <c r="B153" s="27">
        <v>180</v>
      </c>
    </row>
    <row r="154" spans="1:2" s="32" customFormat="1" ht="18.75" customHeight="1" x14ac:dyDescent="0.35">
      <c r="A154" s="14" t="s">
        <v>165</v>
      </c>
      <c r="B154" s="27">
        <v>31.9</v>
      </c>
    </row>
    <row r="155" spans="1:2" s="32" customFormat="1" ht="18.75" customHeight="1" x14ac:dyDescent="0.35">
      <c r="A155" s="33" t="s">
        <v>74</v>
      </c>
      <c r="B155" s="26">
        <f>B150+B148</f>
        <v>3816.5</v>
      </c>
    </row>
    <row r="156" spans="1:2" s="32" customFormat="1" ht="18.75" customHeight="1" x14ac:dyDescent="0.35">
      <c r="A156" s="12" t="s">
        <v>43</v>
      </c>
      <c r="B156" s="27">
        <f>B151+B149</f>
        <v>3593.1</v>
      </c>
    </row>
    <row r="157" spans="1:2" s="32" customFormat="1" ht="18.75" customHeight="1" x14ac:dyDescent="0.35">
      <c r="A157" s="12" t="s">
        <v>153</v>
      </c>
      <c r="B157" s="27">
        <f>B152</f>
        <v>11.5</v>
      </c>
    </row>
    <row r="158" spans="1:2" s="32" customFormat="1" ht="18.75" customHeight="1" x14ac:dyDescent="0.35">
      <c r="A158" s="35" t="s">
        <v>164</v>
      </c>
      <c r="B158" s="27">
        <f>B153</f>
        <v>180</v>
      </c>
    </row>
    <row r="159" spans="1:2" s="32" customFormat="1" ht="18.75" customHeight="1" x14ac:dyDescent="0.35">
      <c r="A159" s="14" t="s">
        <v>165</v>
      </c>
      <c r="B159" s="27">
        <f>B154</f>
        <v>31.9</v>
      </c>
    </row>
    <row r="160" spans="1:2" s="32" customFormat="1" ht="25.5" customHeight="1" x14ac:dyDescent="0.35">
      <c r="A160" s="95" t="s">
        <v>75</v>
      </c>
      <c r="B160" s="96"/>
    </row>
    <row r="161" spans="1:2" s="32" customFormat="1" ht="18.75" customHeight="1" x14ac:dyDescent="0.35">
      <c r="A161" s="34" t="s">
        <v>39</v>
      </c>
      <c r="B161" s="26">
        <f>SUM(B162:B165)</f>
        <v>5441.4</v>
      </c>
    </row>
    <row r="162" spans="1:2" s="32" customFormat="1" ht="18.75" customHeight="1" x14ac:dyDescent="0.35">
      <c r="A162" s="12" t="s">
        <v>51</v>
      </c>
      <c r="B162" s="27">
        <v>390.2</v>
      </c>
    </row>
    <row r="163" spans="1:2" s="32" customFormat="1" ht="18.75" customHeight="1" x14ac:dyDescent="0.35">
      <c r="A163" s="35" t="s">
        <v>168</v>
      </c>
      <c r="B163" s="27">
        <v>3664.9</v>
      </c>
    </row>
    <row r="164" spans="1:2" s="32" customFormat="1" ht="18.75" customHeight="1" x14ac:dyDescent="0.35">
      <c r="A164" s="12" t="s">
        <v>153</v>
      </c>
      <c r="B164" s="27">
        <v>1102.3</v>
      </c>
    </row>
    <row r="165" spans="1:2" s="32" customFormat="1" ht="18.75" customHeight="1" x14ac:dyDescent="0.35">
      <c r="A165" s="35" t="s">
        <v>169</v>
      </c>
      <c r="B165" s="27">
        <v>284</v>
      </c>
    </row>
    <row r="166" spans="1:2" s="32" customFormat="1" ht="18.75" customHeight="1" x14ac:dyDescent="0.35">
      <c r="A166" s="34" t="s">
        <v>76</v>
      </c>
      <c r="B166" s="26">
        <f>SUM(B167:B171)</f>
        <v>2026.2</v>
      </c>
    </row>
    <row r="167" spans="1:2" s="32" customFormat="1" ht="18.75" customHeight="1" x14ac:dyDescent="0.35">
      <c r="A167" s="12" t="s">
        <v>43</v>
      </c>
      <c r="B167" s="27">
        <v>1215.3</v>
      </c>
    </row>
    <row r="168" spans="1:2" s="32" customFormat="1" ht="18.75" customHeight="1" x14ac:dyDescent="0.35">
      <c r="A168" s="35" t="s">
        <v>164</v>
      </c>
      <c r="B168" s="27">
        <v>117.3</v>
      </c>
    </row>
    <row r="169" spans="1:2" s="32" customFormat="1" ht="18.75" customHeight="1" x14ac:dyDescent="0.35">
      <c r="A169" s="35" t="s">
        <v>168</v>
      </c>
      <c r="B169" s="27">
        <v>629.9</v>
      </c>
    </row>
    <row r="170" spans="1:2" s="32" customFormat="1" ht="18.75" customHeight="1" x14ac:dyDescent="0.35">
      <c r="A170" s="12" t="s">
        <v>153</v>
      </c>
      <c r="B170" s="25">
        <v>58.5</v>
      </c>
    </row>
    <row r="171" spans="1:2" s="32" customFormat="1" ht="18.75" customHeight="1" x14ac:dyDescent="0.35">
      <c r="A171" s="12" t="s">
        <v>165</v>
      </c>
      <c r="B171" s="25">
        <v>5.2</v>
      </c>
    </row>
    <row r="172" spans="1:2" s="32" customFormat="1" ht="18.75" customHeight="1" x14ac:dyDescent="0.35">
      <c r="A172" s="11" t="s">
        <v>77</v>
      </c>
      <c r="B172" s="24">
        <f>SUM(B173:B177)</f>
        <v>899.90000000000009</v>
      </c>
    </row>
    <row r="173" spans="1:2" s="32" customFormat="1" ht="18.75" customHeight="1" x14ac:dyDescent="0.35">
      <c r="A173" s="12" t="s">
        <v>43</v>
      </c>
      <c r="B173" s="27">
        <v>507.1</v>
      </c>
    </row>
    <row r="174" spans="1:2" s="32" customFormat="1" ht="18.75" customHeight="1" x14ac:dyDescent="0.35">
      <c r="A174" s="35" t="s">
        <v>164</v>
      </c>
      <c r="B174" s="27">
        <v>61.7</v>
      </c>
    </row>
    <row r="175" spans="1:2" s="32" customFormat="1" ht="18.75" customHeight="1" x14ac:dyDescent="0.35">
      <c r="A175" s="35" t="s">
        <v>168</v>
      </c>
      <c r="B175" s="27">
        <v>304.10000000000002</v>
      </c>
    </row>
    <row r="176" spans="1:2" s="32" customFormat="1" ht="18.75" customHeight="1" x14ac:dyDescent="0.35">
      <c r="A176" s="12" t="s">
        <v>153</v>
      </c>
      <c r="B176" s="27">
        <v>19.899999999999999</v>
      </c>
    </row>
    <row r="177" spans="1:2" s="32" customFormat="1" ht="18.75" customHeight="1" x14ac:dyDescent="0.35">
      <c r="A177" s="12" t="s">
        <v>165</v>
      </c>
      <c r="B177" s="27">
        <v>7.1</v>
      </c>
    </row>
    <row r="178" spans="1:2" s="32" customFormat="1" ht="18.75" customHeight="1" x14ac:dyDescent="0.35">
      <c r="A178" s="11" t="s">
        <v>78</v>
      </c>
      <c r="B178" s="26">
        <f>SUM(B179:B183)</f>
        <v>1805.1000000000001</v>
      </c>
    </row>
    <row r="179" spans="1:2" s="32" customFormat="1" ht="18.75" customHeight="1" x14ac:dyDescent="0.35">
      <c r="A179" s="12" t="s">
        <v>43</v>
      </c>
      <c r="B179" s="27">
        <v>933.8</v>
      </c>
    </row>
    <row r="180" spans="1:2" s="32" customFormat="1" ht="18.75" customHeight="1" x14ac:dyDescent="0.35">
      <c r="A180" s="35" t="s">
        <v>164</v>
      </c>
      <c r="B180" s="27">
        <v>79.5</v>
      </c>
    </row>
    <row r="181" spans="1:2" s="32" customFormat="1" ht="18.75" customHeight="1" x14ac:dyDescent="0.35">
      <c r="A181" s="35" t="s">
        <v>168</v>
      </c>
      <c r="B181" s="27">
        <v>727.6</v>
      </c>
    </row>
    <row r="182" spans="1:2" s="32" customFormat="1" ht="18.75" customHeight="1" x14ac:dyDescent="0.35">
      <c r="A182" s="12" t="s">
        <v>153</v>
      </c>
      <c r="B182" s="27">
        <v>60.2</v>
      </c>
    </row>
    <row r="183" spans="1:2" s="32" customFormat="1" ht="18.75" customHeight="1" x14ac:dyDescent="0.35">
      <c r="A183" s="14" t="s">
        <v>165</v>
      </c>
      <c r="B183" s="27">
        <v>4</v>
      </c>
    </row>
    <row r="184" spans="1:2" s="32" customFormat="1" ht="18.75" customHeight="1" x14ac:dyDescent="0.35">
      <c r="A184" s="16" t="s">
        <v>79</v>
      </c>
      <c r="B184" s="26">
        <f>SUM(B185:B189)</f>
        <v>1350.5000000000002</v>
      </c>
    </row>
    <row r="185" spans="1:2" s="32" customFormat="1" ht="18.75" customHeight="1" x14ac:dyDescent="0.35">
      <c r="A185" s="12" t="s">
        <v>43</v>
      </c>
      <c r="B185" s="27">
        <v>678.9</v>
      </c>
    </row>
    <row r="186" spans="1:2" s="32" customFormat="1" ht="18.75" customHeight="1" x14ac:dyDescent="0.35">
      <c r="A186" s="35" t="s">
        <v>164</v>
      </c>
      <c r="B186" s="27">
        <v>97</v>
      </c>
    </row>
    <row r="187" spans="1:2" s="32" customFormat="1" ht="18.75" customHeight="1" x14ac:dyDescent="0.35">
      <c r="A187" s="35" t="s">
        <v>168</v>
      </c>
      <c r="B187" s="27">
        <v>529</v>
      </c>
    </row>
    <row r="188" spans="1:2" s="32" customFormat="1" ht="18.75" customHeight="1" x14ac:dyDescent="0.35">
      <c r="A188" s="35" t="s">
        <v>153</v>
      </c>
      <c r="B188" s="27">
        <v>41.4</v>
      </c>
    </row>
    <row r="189" spans="1:2" s="32" customFormat="1" ht="18.75" customHeight="1" x14ac:dyDescent="0.35">
      <c r="A189" s="14" t="s">
        <v>165</v>
      </c>
      <c r="B189" s="27">
        <v>4.2</v>
      </c>
    </row>
    <row r="190" spans="1:2" s="32" customFormat="1" ht="18.75" customHeight="1" x14ac:dyDescent="0.35">
      <c r="A190" s="11" t="s">
        <v>80</v>
      </c>
      <c r="B190" s="26">
        <f>SUM(B191:B195)</f>
        <v>1465.6</v>
      </c>
    </row>
    <row r="191" spans="1:2" s="32" customFormat="1" ht="18.75" customHeight="1" x14ac:dyDescent="0.35">
      <c r="A191" s="12" t="s">
        <v>43</v>
      </c>
      <c r="B191" s="27">
        <v>739.4</v>
      </c>
    </row>
    <row r="192" spans="1:2" s="32" customFormat="1" ht="18.75" customHeight="1" x14ac:dyDescent="0.35">
      <c r="A192" s="35" t="s">
        <v>164</v>
      </c>
      <c r="B192" s="27">
        <v>122.2</v>
      </c>
    </row>
    <row r="193" spans="1:2" s="32" customFormat="1" ht="18.75" customHeight="1" x14ac:dyDescent="0.35">
      <c r="A193" s="35" t="s">
        <v>168</v>
      </c>
      <c r="B193" s="27">
        <v>565.1</v>
      </c>
    </row>
    <row r="194" spans="1:2" s="32" customFormat="1" ht="18.75" customHeight="1" x14ac:dyDescent="0.35">
      <c r="A194" s="35" t="s">
        <v>153</v>
      </c>
      <c r="B194" s="27">
        <v>33.1</v>
      </c>
    </row>
    <row r="195" spans="1:2" s="32" customFormat="1" ht="18.75" customHeight="1" x14ac:dyDescent="0.35">
      <c r="A195" s="12" t="s">
        <v>165</v>
      </c>
      <c r="B195" s="27">
        <v>5.8</v>
      </c>
    </row>
    <row r="196" spans="1:2" s="32" customFormat="1" ht="18.75" customHeight="1" x14ac:dyDescent="0.35">
      <c r="A196" s="11" t="s">
        <v>81</v>
      </c>
      <c r="B196" s="26">
        <f>SUM(B197:B201)</f>
        <v>852.1</v>
      </c>
    </row>
    <row r="197" spans="1:2" s="32" customFormat="1" ht="18.75" customHeight="1" x14ac:dyDescent="0.35">
      <c r="A197" s="12" t="s">
        <v>43</v>
      </c>
      <c r="B197" s="27">
        <v>506.9</v>
      </c>
    </row>
    <row r="198" spans="1:2" s="32" customFormat="1" ht="18.75" customHeight="1" x14ac:dyDescent="0.35">
      <c r="A198" s="35" t="s">
        <v>164</v>
      </c>
      <c r="B198" s="27">
        <v>50.8</v>
      </c>
    </row>
    <row r="199" spans="1:2" s="32" customFormat="1" ht="18.75" customHeight="1" x14ac:dyDescent="0.35">
      <c r="A199" s="35" t="s">
        <v>168</v>
      </c>
      <c r="B199" s="27">
        <v>273.8</v>
      </c>
    </row>
    <row r="200" spans="1:2" s="32" customFormat="1" ht="18.75" customHeight="1" x14ac:dyDescent="0.35">
      <c r="A200" s="35" t="s">
        <v>153</v>
      </c>
      <c r="B200" s="25">
        <v>19.100000000000001</v>
      </c>
    </row>
    <row r="201" spans="1:2" s="32" customFormat="1" ht="18.75" customHeight="1" x14ac:dyDescent="0.35">
      <c r="A201" s="14" t="s">
        <v>165</v>
      </c>
      <c r="B201" s="25">
        <v>1.5</v>
      </c>
    </row>
    <row r="202" spans="1:2" s="32" customFormat="1" ht="18.75" customHeight="1" x14ac:dyDescent="0.35">
      <c r="A202" s="16" t="s">
        <v>82</v>
      </c>
      <c r="B202" s="24">
        <f>SUM(B203:B207)</f>
        <v>813.09999999999991</v>
      </c>
    </row>
    <row r="203" spans="1:2" s="32" customFormat="1" ht="18.75" customHeight="1" x14ac:dyDescent="0.35">
      <c r="A203" s="12" t="s">
        <v>43</v>
      </c>
      <c r="B203" s="27">
        <v>354.6</v>
      </c>
    </row>
    <row r="204" spans="1:2" s="32" customFormat="1" ht="18.75" customHeight="1" x14ac:dyDescent="0.35">
      <c r="A204" s="35" t="s">
        <v>164</v>
      </c>
      <c r="B204" s="27">
        <v>56.8</v>
      </c>
    </row>
    <row r="205" spans="1:2" s="32" customFormat="1" ht="18.75" customHeight="1" x14ac:dyDescent="0.35">
      <c r="A205" s="35" t="s">
        <v>168</v>
      </c>
      <c r="B205" s="30">
        <v>374.6</v>
      </c>
    </row>
    <row r="206" spans="1:2" s="32" customFormat="1" ht="18.75" customHeight="1" x14ac:dyDescent="0.35">
      <c r="A206" s="35" t="s">
        <v>153</v>
      </c>
      <c r="B206" s="30">
        <v>18.3</v>
      </c>
    </row>
    <row r="207" spans="1:2" s="32" customFormat="1" ht="18.75" customHeight="1" x14ac:dyDescent="0.35">
      <c r="A207" s="14" t="s">
        <v>165</v>
      </c>
      <c r="B207" s="30">
        <v>8.8000000000000007</v>
      </c>
    </row>
    <row r="208" spans="1:2" s="32" customFormat="1" ht="18.75" customHeight="1" x14ac:dyDescent="0.35">
      <c r="A208" s="37" t="s">
        <v>83</v>
      </c>
      <c r="B208" s="22">
        <f>SUM(B209:B213)</f>
        <v>1294.3</v>
      </c>
    </row>
    <row r="209" spans="1:2" s="32" customFormat="1" ht="18.75" customHeight="1" x14ac:dyDescent="0.35">
      <c r="A209" s="12" t="s">
        <v>43</v>
      </c>
      <c r="B209" s="30">
        <v>645.4</v>
      </c>
    </row>
    <row r="210" spans="1:2" s="32" customFormat="1" ht="18.75" customHeight="1" x14ac:dyDescent="0.35">
      <c r="A210" s="35" t="s">
        <v>164</v>
      </c>
      <c r="B210" s="30">
        <v>79.3</v>
      </c>
    </row>
    <row r="211" spans="1:2" s="32" customFormat="1" ht="18.75" customHeight="1" x14ac:dyDescent="0.35">
      <c r="A211" s="35" t="s">
        <v>168</v>
      </c>
      <c r="B211" s="30">
        <v>525.29999999999995</v>
      </c>
    </row>
    <row r="212" spans="1:2" s="32" customFormat="1" ht="18.75" customHeight="1" x14ac:dyDescent="0.35">
      <c r="A212" s="35" t="s">
        <v>153</v>
      </c>
      <c r="B212" s="30">
        <v>30.5</v>
      </c>
    </row>
    <row r="213" spans="1:2" s="32" customFormat="1" ht="18.75" customHeight="1" x14ac:dyDescent="0.35">
      <c r="A213" s="14" t="s">
        <v>165</v>
      </c>
      <c r="B213" s="30">
        <v>13.8</v>
      </c>
    </row>
    <row r="214" spans="1:2" s="32" customFormat="1" ht="18.75" customHeight="1" x14ac:dyDescent="0.35">
      <c r="A214" s="37" t="s">
        <v>84</v>
      </c>
      <c r="B214" s="22">
        <f>SUM(B215:B219)</f>
        <v>1302.9000000000001</v>
      </c>
    </row>
    <row r="215" spans="1:2" s="32" customFormat="1" ht="18.75" customHeight="1" x14ac:dyDescent="0.35">
      <c r="A215" s="12" t="s">
        <v>43</v>
      </c>
      <c r="B215" s="30">
        <v>655.29999999999995</v>
      </c>
    </row>
    <row r="216" spans="1:2" s="32" customFormat="1" ht="18.75" customHeight="1" x14ac:dyDescent="0.35">
      <c r="A216" s="35" t="s">
        <v>164</v>
      </c>
      <c r="B216" s="30">
        <v>73.599999999999994</v>
      </c>
    </row>
    <row r="217" spans="1:2" s="32" customFormat="1" ht="18.75" customHeight="1" x14ac:dyDescent="0.35">
      <c r="A217" s="35" t="s">
        <v>168</v>
      </c>
      <c r="B217" s="30">
        <v>517.1</v>
      </c>
    </row>
    <row r="218" spans="1:2" s="32" customFormat="1" ht="18.75" customHeight="1" x14ac:dyDescent="0.35">
      <c r="A218" s="35" t="s">
        <v>153</v>
      </c>
      <c r="B218" s="30">
        <v>53</v>
      </c>
    </row>
    <row r="219" spans="1:2" s="32" customFormat="1" ht="18.75" customHeight="1" x14ac:dyDescent="0.35">
      <c r="A219" s="14" t="s">
        <v>165</v>
      </c>
      <c r="B219" s="30">
        <v>3.9</v>
      </c>
    </row>
    <row r="220" spans="1:2" s="32" customFormat="1" ht="18.75" customHeight="1" x14ac:dyDescent="0.35">
      <c r="A220" s="37" t="s">
        <v>85</v>
      </c>
      <c r="B220" s="22">
        <f>SUM(B221:B225)</f>
        <v>819.9</v>
      </c>
    </row>
    <row r="221" spans="1:2" s="32" customFormat="1" ht="18.75" customHeight="1" x14ac:dyDescent="0.35">
      <c r="A221" s="12" t="s">
        <v>43</v>
      </c>
      <c r="B221" s="30">
        <v>434.5</v>
      </c>
    </row>
    <row r="222" spans="1:2" s="32" customFormat="1" ht="18.75" customHeight="1" x14ac:dyDescent="0.35">
      <c r="A222" s="35" t="s">
        <v>164</v>
      </c>
      <c r="B222" s="30">
        <v>60.1</v>
      </c>
    </row>
    <row r="223" spans="1:2" s="32" customFormat="1" ht="18.75" customHeight="1" x14ac:dyDescent="0.35">
      <c r="A223" s="35" t="s">
        <v>168</v>
      </c>
      <c r="B223" s="30">
        <v>305.2</v>
      </c>
    </row>
    <row r="224" spans="1:2" s="32" customFormat="1" ht="18.75" customHeight="1" x14ac:dyDescent="0.35">
      <c r="A224" s="35" t="s">
        <v>153</v>
      </c>
      <c r="B224" s="30">
        <v>18.399999999999999</v>
      </c>
    </row>
    <row r="225" spans="1:2" s="32" customFormat="1" ht="18.75" customHeight="1" x14ac:dyDescent="0.35">
      <c r="A225" s="12" t="s">
        <v>165</v>
      </c>
      <c r="B225" s="30">
        <v>1.7</v>
      </c>
    </row>
    <row r="226" spans="1:2" s="32" customFormat="1" ht="18.75" customHeight="1" x14ac:dyDescent="0.35">
      <c r="A226" s="37" t="s">
        <v>86</v>
      </c>
      <c r="B226" s="22">
        <f>SUM(B227:B231)</f>
        <v>836.1</v>
      </c>
    </row>
    <row r="227" spans="1:2" s="32" customFormat="1" ht="18.75" customHeight="1" x14ac:dyDescent="0.35">
      <c r="A227" s="12" t="s">
        <v>43</v>
      </c>
      <c r="B227" s="30">
        <v>499.6</v>
      </c>
    </row>
    <row r="228" spans="1:2" s="32" customFormat="1" ht="18.75" customHeight="1" x14ac:dyDescent="0.35">
      <c r="A228" s="35" t="s">
        <v>164</v>
      </c>
      <c r="B228" s="30">
        <v>54.1</v>
      </c>
    </row>
    <row r="229" spans="1:2" s="32" customFormat="1" ht="18.75" customHeight="1" x14ac:dyDescent="0.35">
      <c r="A229" s="35" t="s">
        <v>168</v>
      </c>
      <c r="B229" s="30">
        <v>262</v>
      </c>
    </row>
    <row r="230" spans="1:2" s="32" customFormat="1" ht="18.75" customHeight="1" x14ac:dyDescent="0.35">
      <c r="A230" s="35" t="s">
        <v>153</v>
      </c>
      <c r="B230" s="40">
        <v>19.100000000000001</v>
      </c>
    </row>
    <row r="231" spans="1:2" s="32" customFormat="1" ht="18.75" customHeight="1" x14ac:dyDescent="0.35">
      <c r="A231" s="12" t="s">
        <v>165</v>
      </c>
      <c r="B231" s="40">
        <v>1.3</v>
      </c>
    </row>
    <row r="232" spans="1:2" s="32" customFormat="1" ht="18.75" customHeight="1" x14ac:dyDescent="0.35">
      <c r="A232" s="37" t="s">
        <v>87</v>
      </c>
      <c r="B232" s="23">
        <f>SUM(B233:B237)</f>
        <v>1409.3</v>
      </c>
    </row>
    <row r="233" spans="1:2" s="32" customFormat="1" ht="18.75" customHeight="1" x14ac:dyDescent="0.35">
      <c r="A233" s="12" t="s">
        <v>43</v>
      </c>
      <c r="B233" s="30">
        <v>700.8</v>
      </c>
    </row>
    <row r="234" spans="1:2" s="32" customFormat="1" ht="18.75" customHeight="1" x14ac:dyDescent="0.35">
      <c r="A234" s="35" t="s">
        <v>164</v>
      </c>
      <c r="B234" s="30">
        <v>110.2</v>
      </c>
    </row>
    <row r="235" spans="1:2" s="32" customFormat="1" ht="18.75" customHeight="1" x14ac:dyDescent="0.35">
      <c r="A235" s="35" t="s">
        <v>168</v>
      </c>
      <c r="B235" s="30">
        <v>559.6</v>
      </c>
    </row>
    <row r="236" spans="1:2" s="32" customFormat="1" ht="18.75" customHeight="1" x14ac:dyDescent="0.35">
      <c r="A236" s="35" t="s">
        <v>153</v>
      </c>
      <c r="B236" s="30">
        <v>32.5</v>
      </c>
    </row>
    <row r="237" spans="1:2" s="32" customFormat="1" ht="18.75" customHeight="1" x14ac:dyDescent="0.35">
      <c r="A237" s="12" t="s">
        <v>165</v>
      </c>
      <c r="B237" s="30">
        <v>6.2</v>
      </c>
    </row>
    <row r="238" spans="1:2" s="32" customFormat="1" ht="18.75" customHeight="1" x14ac:dyDescent="0.35">
      <c r="A238" s="37" t="s">
        <v>88</v>
      </c>
      <c r="B238" s="22">
        <f>SUM(B239:B243)</f>
        <v>777.80000000000007</v>
      </c>
    </row>
    <row r="239" spans="1:2" s="32" customFormat="1" ht="18.75" customHeight="1" x14ac:dyDescent="0.35">
      <c r="A239" s="12" t="s">
        <v>43</v>
      </c>
      <c r="B239" s="30">
        <v>469.3</v>
      </c>
    </row>
    <row r="240" spans="1:2" s="32" customFormat="1" ht="18.75" customHeight="1" x14ac:dyDescent="0.35">
      <c r="A240" s="35" t="s">
        <v>164</v>
      </c>
      <c r="B240" s="30">
        <v>48.9</v>
      </c>
    </row>
    <row r="241" spans="1:2" s="32" customFormat="1" ht="18.75" customHeight="1" x14ac:dyDescent="0.35">
      <c r="A241" s="35" t="s">
        <v>168</v>
      </c>
      <c r="B241" s="30">
        <v>236.4</v>
      </c>
    </row>
    <row r="242" spans="1:2" s="32" customFormat="1" ht="18.75" customHeight="1" x14ac:dyDescent="0.35">
      <c r="A242" s="35" t="s">
        <v>153</v>
      </c>
      <c r="B242" s="40">
        <v>18.100000000000001</v>
      </c>
    </row>
    <row r="243" spans="1:2" s="32" customFormat="1" ht="18.75" customHeight="1" x14ac:dyDescent="0.35">
      <c r="A243" s="14" t="s">
        <v>165</v>
      </c>
      <c r="B243" s="40">
        <v>5.0999999999999996</v>
      </c>
    </row>
    <row r="244" spans="1:2" s="32" customFormat="1" ht="18.75" customHeight="1" x14ac:dyDescent="0.35">
      <c r="A244" s="38" t="s">
        <v>89</v>
      </c>
      <c r="B244" s="23">
        <f>SUM(B245:B249)</f>
        <v>1010.4</v>
      </c>
    </row>
    <row r="245" spans="1:2" s="32" customFormat="1" ht="18.75" customHeight="1" x14ac:dyDescent="0.35">
      <c r="A245" s="12" t="s">
        <v>43</v>
      </c>
      <c r="B245" s="30">
        <v>535.20000000000005</v>
      </c>
    </row>
    <row r="246" spans="1:2" s="32" customFormat="1" ht="18.75" customHeight="1" x14ac:dyDescent="0.35">
      <c r="A246" s="35" t="s">
        <v>164</v>
      </c>
      <c r="B246" s="30">
        <v>70.599999999999994</v>
      </c>
    </row>
    <row r="247" spans="1:2" s="32" customFormat="1" ht="18.75" customHeight="1" x14ac:dyDescent="0.35">
      <c r="A247" s="35" t="s">
        <v>168</v>
      </c>
      <c r="B247" s="30">
        <v>372.2</v>
      </c>
    </row>
    <row r="248" spans="1:2" s="32" customFormat="1" ht="18.75" customHeight="1" x14ac:dyDescent="0.35">
      <c r="A248" s="35" t="s">
        <v>153</v>
      </c>
      <c r="B248" s="30">
        <v>29.8</v>
      </c>
    </row>
    <row r="249" spans="1:2" s="32" customFormat="1" ht="18.75" customHeight="1" x14ac:dyDescent="0.35">
      <c r="A249" s="14" t="s">
        <v>165</v>
      </c>
      <c r="B249" s="30">
        <v>2.6</v>
      </c>
    </row>
    <row r="250" spans="1:2" s="32" customFormat="1" ht="18.75" customHeight="1" x14ac:dyDescent="0.35">
      <c r="A250" s="37" t="s">
        <v>90</v>
      </c>
      <c r="B250" s="22">
        <f>SUM(B251:B255)</f>
        <v>1456.8</v>
      </c>
    </row>
    <row r="251" spans="1:2" s="32" customFormat="1" ht="18.75" customHeight="1" x14ac:dyDescent="0.35">
      <c r="A251" s="12" t="s">
        <v>43</v>
      </c>
      <c r="B251" s="30">
        <v>826.2</v>
      </c>
    </row>
    <row r="252" spans="1:2" s="32" customFormat="1" ht="18.75" customHeight="1" x14ac:dyDescent="0.35">
      <c r="A252" s="35" t="s">
        <v>164</v>
      </c>
      <c r="B252" s="30">
        <v>50.5</v>
      </c>
    </row>
    <row r="253" spans="1:2" s="32" customFormat="1" ht="18.75" customHeight="1" x14ac:dyDescent="0.35">
      <c r="A253" s="35" t="s">
        <v>168</v>
      </c>
      <c r="B253" s="30">
        <v>535.4</v>
      </c>
    </row>
    <row r="254" spans="1:2" s="32" customFormat="1" ht="18.75" customHeight="1" x14ac:dyDescent="0.35">
      <c r="A254" s="35" t="s">
        <v>153</v>
      </c>
      <c r="B254" s="30">
        <v>37</v>
      </c>
    </row>
    <row r="255" spans="1:2" s="32" customFormat="1" ht="18.75" customHeight="1" x14ac:dyDescent="0.35">
      <c r="A255" s="12" t="s">
        <v>165</v>
      </c>
      <c r="B255" s="30">
        <v>7.7</v>
      </c>
    </row>
    <row r="256" spans="1:2" s="32" customFormat="1" ht="18.75" customHeight="1" x14ac:dyDescent="0.35">
      <c r="A256" s="37" t="s">
        <v>91</v>
      </c>
      <c r="B256" s="22">
        <f>SUM(B257:B261)</f>
        <v>1392.2</v>
      </c>
    </row>
    <row r="257" spans="1:2" s="32" customFormat="1" ht="18.75" customHeight="1" x14ac:dyDescent="0.35">
      <c r="A257" s="12" t="s">
        <v>43</v>
      </c>
      <c r="B257" s="30">
        <v>761.2</v>
      </c>
    </row>
    <row r="258" spans="1:2" s="32" customFormat="1" ht="18.75" customHeight="1" x14ac:dyDescent="0.35">
      <c r="A258" s="35" t="s">
        <v>164</v>
      </c>
      <c r="B258" s="30">
        <v>98.8</v>
      </c>
    </row>
    <row r="259" spans="1:2" s="32" customFormat="1" ht="18.75" customHeight="1" x14ac:dyDescent="0.35">
      <c r="A259" s="35" t="s">
        <v>168</v>
      </c>
      <c r="B259" s="30">
        <v>477.9</v>
      </c>
    </row>
    <row r="260" spans="1:2" s="32" customFormat="1" ht="18.75" customHeight="1" x14ac:dyDescent="0.35">
      <c r="A260" s="35" t="s">
        <v>153</v>
      </c>
      <c r="B260" s="40">
        <v>44.599999999999994</v>
      </c>
    </row>
    <row r="261" spans="1:2" s="32" customFormat="1" ht="18.75" customHeight="1" x14ac:dyDescent="0.35">
      <c r="A261" s="14" t="s">
        <v>165</v>
      </c>
      <c r="B261" s="40">
        <v>9.6999999999999993</v>
      </c>
    </row>
    <row r="262" spans="1:2" s="32" customFormat="1" ht="18.75" customHeight="1" x14ac:dyDescent="0.35">
      <c r="A262" s="38" t="s">
        <v>92</v>
      </c>
      <c r="B262" s="23">
        <f>SUM(B263:B267)</f>
        <v>1124.8</v>
      </c>
    </row>
    <row r="263" spans="1:2" s="32" customFormat="1" ht="18.75" customHeight="1" x14ac:dyDescent="0.35">
      <c r="A263" s="12" t="s">
        <v>43</v>
      </c>
      <c r="B263" s="30">
        <v>616.9</v>
      </c>
    </row>
    <row r="264" spans="1:2" s="32" customFormat="1" ht="18.75" customHeight="1" x14ac:dyDescent="0.35">
      <c r="A264" s="35" t="s">
        <v>164</v>
      </c>
      <c r="B264" s="30">
        <v>80.400000000000006</v>
      </c>
    </row>
    <row r="265" spans="1:2" s="32" customFormat="1" ht="18.75" customHeight="1" x14ac:dyDescent="0.35">
      <c r="A265" s="35" t="s">
        <v>168</v>
      </c>
      <c r="B265" s="30">
        <v>390.3</v>
      </c>
    </row>
    <row r="266" spans="1:2" s="32" customFormat="1" ht="18.75" customHeight="1" x14ac:dyDescent="0.35">
      <c r="A266" s="35" t="s">
        <v>153</v>
      </c>
      <c r="B266" s="30">
        <v>25.9</v>
      </c>
    </row>
    <row r="267" spans="1:2" s="32" customFormat="1" ht="18.75" customHeight="1" x14ac:dyDescent="0.35">
      <c r="A267" s="12" t="s">
        <v>165</v>
      </c>
      <c r="B267" s="30">
        <v>11.3</v>
      </c>
    </row>
    <row r="268" spans="1:2" s="32" customFormat="1" ht="18.75" customHeight="1" x14ac:dyDescent="0.35">
      <c r="A268" s="37" t="s">
        <v>93</v>
      </c>
      <c r="B268" s="22">
        <f>SUM(B269:B273)</f>
        <v>1278.8999999999999</v>
      </c>
    </row>
    <row r="269" spans="1:2" s="32" customFormat="1" ht="18.75" customHeight="1" x14ac:dyDescent="0.35">
      <c r="A269" s="12" t="s">
        <v>43</v>
      </c>
      <c r="B269" s="30">
        <v>706.1</v>
      </c>
    </row>
    <row r="270" spans="1:2" s="32" customFormat="1" ht="18.75" customHeight="1" x14ac:dyDescent="0.35">
      <c r="A270" s="35" t="s">
        <v>164</v>
      </c>
      <c r="B270" s="30">
        <v>80</v>
      </c>
    </row>
    <row r="271" spans="1:2" s="32" customFormat="1" ht="18.75" customHeight="1" x14ac:dyDescent="0.35">
      <c r="A271" s="35" t="s">
        <v>168</v>
      </c>
      <c r="B271" s="30">
        <v>455.9</v>
      </c>
    </row>
    <row r="272" spans="1:2" s="32" customFormat="1" ht="18.75" customHeight="1" x14ac:dyDescent="0.35">
      <c r="A272" s="35" t="s">
        <v>153</v>
      </c>
      <c r="B272" s="40">
        <v>33.1</v>
      </c>
    </row>
    <row r="273" spans="1:2" s="32" customFormat="1" ht="18.75" customHeight="1" x14ac:dyDescent="0.35">
      <c r="A273" s="14" t="s">
        <v>165</v>
      </c>
      <c r="B273" s="40">
        <v>3.8</v>
      </c>
    </row>
    <row r="274" spans="1:2" s="32" customFormat="1" ht="18.75" customHeight="1" x14ac:dyDescent="0.35">
      <c r="A274" s="38" t="s">
        <v>94</v>
      </c>
      <c r="B274" s="23">
        <f>SUM(B275:B279)</f>
        <v>1242.3999999999999</v>
      </c>
    </row>
    <row r="275" spans="1:2" s="32" customFormat="1" ht="18.75" customHeight="1" x14ac:dyDescent="0.35">
      <c r="A275" s="12" t="s">
        <v>51</v>
      </c>
      <c r="B275" s="30">
        <v>747.7</v>
      </c>
    </row>
    <row r="276" spans="1:2" s="32" customFormat="1" ht="18.75" customHeight="1" x14ac:dyDescent="0.35">
      <c r="A276" s="35" t="s">
        <v>164</v>
      </c>
      <c r="B276" s="30">
        <v>89.9</v>
      </c>
    </row>
    <row r="277" spans="1:2" s="32" customFormat="1" ht="18.75" customHeight="1" x14ac:dyDescent="0.35">
      <c r="A277" s="35" t="s">
        <v>168</v>
      </c>
      <c r="B277" s="30">
        <v>356.4</v>
      </c>
    </row>
    <row r="278" spans="1:2" s="32" customFormat="1" ht="18.75" customHeight="1" x14ac:dyDescent="0.35">
      <c r="A278" s="35" t="s">
        <v>153</v>
      </c>
      <c r="B278" s="30">
        <v>42.6</v>
      </c>
    </row>
    <row r="279" spans="1:2" s="32" customFormat="1" ht="18.75" customHeight="1" x14ac:dyDescent="0.35">
      <c r="A279" s="12" t="s">
        <v>165</v>
      </c>
      <c r="B279" s="30">
        <v>5.8</v>
      </c>
    </row>
    <row r="280" spans="1:2" s="32" customFormat="1" ht="18.75" customHeight="1" x14ac:dyDescent="0.35">
      <c r="A280" s="37" t="s">
        <v>95</v>
      </c>
      <c r="B280" s="22">
        <f>SUM(B281:B285)</f>
        <v>1135.1999999999998</v>
      </c>
    </row>
    <row r="281" spans="1:2" s="32" customFormat="1" ht="18.75" customHeight="1" x14ac:dyDescent="0.35">
      <c r="A281" s="12" t="s">
        <v>51</v>
      </c>
      <c r="B281" s="30">
        <v>592.29999999999995</v>
      </c>
    </row>
    <row r="282" spans="1:2" s="32" customFormat="1" ht="18.75" customHeight="1" x14ac:dyDescent="0.35">
      <c r="A282" s="35" t="s">
        <v>164</v>
      </c>
      <c r="B282" s="30">
        <v>71.2</v>
      </c>
    </row>
    <row r="283" spans="1:2" s="32" customFormat="1" ht="18.75" customHeight="1" x14ac:dyDescent="0.35">
      <c r="A283" s="35" t="s">
        <v>168</v>
      </c>
      <c r="B283" s="30">
        <v>432.8</v>
      </c>
    </row>
    <row r="284" spans="1:2" s="32" customFormat="1" ht="18.75" customHeight="1" x14ac:dyDescent="0.35">
      <c r="A284" s="35" t="s">
        <v>153</v>
      </c>
      <c r="B284" s="40">
        <v>32.299999999999997</v>
      </c>
    </row>
    <row r="285" spans="1:2" s="32" customFormat="1" ht="18.75" customHeight="1" x14ac:dyDescent="0.35">
      <c r="A285" s="14" t="s">
        <v>165</v>
      </c>
      <c r="B285" s="40">
        <v>6.6</v>
      </c>
    </row>
    <row r="286" spans="1:2" s="32" customFormat="1" ht="18.75" customHeight="1" x14ac:dyDescent="0.35">
      <c r="A286" s="38" t="s">
        <v>96</v>
      </c>
      <c r="B286" s="23">
        <f>SUM(B287:B291)</f>
        <v>1549.5</v>
      </c>
    </row>
    <row r="287" spans="1:2" s="32" customFormat="1" ht="18.75" customHeight="1" x14ac:dyDescent="0.35">
      <c r="A287" s="12" t="s">
        <v>51</v>
      </c>
      <c r="B287" s="30">
        <v>913.9</v>
      </c>
    </row>
    <row r="288" spans="1:2" s="32" customFormat="1" ht="18.75" customHeight="1" x14ac:dyDescent="0.35">
      <c r="A288" s="35" t="s">
        <v>164</v>
      </c>
      <c r="B288" s="30">
        <v>79.8</v>
      </c>
    </row>
    <row r="289" spans="1:2" s="32" customFormat="1" ht="18.75" customHeight="1" x14ac:dyDescent="0.35">
      <c r="A289" s="35" t="s">
        <v>168</v>
      </c>
      <c r="B289" s="30">
        <v>509.4</v>
      </c>
    </row>
    <row r="290" spans="1:2" s="32" customFormat="1" ht="18.75" customHeight="1" x14ac:dyDescent="0.35">
      <c r="A290" s="35" t="s">
        <v>153</v>
      </c>
      <c r="B290" s="30">
        <v>37.5</v>
      </c>
    </row>
    <row r="291" spans="1:2" s="32" customFormat="1" ht="18.75" customHeight="1" x14ac:dyDescent="0.35">
      <c r="A291" s="12" t="s">
        <v>165</v>
      </c>
      <c r="B291" s="30">
        <v>8.9</v>
      </c>
    </row>
    <row r="292" spans="1:2" s="32" customFormat="1" ht="18.75" customHeight="1" x14ac:dyDescent="0.35">
      <c r="A292" s="37" t="s">
        <v>97</v>
      </c>
      <c r="B292" s="22">
        <f>SUM(B293:B297)</f>
        <v>1309.6999999999998</v>
      </c>
    </row>
    <row r="293" spans="1:2" s="32" customFormat="1" ht="18.75" customHeight="1" x14ac:dyDescent="0.35">
      <c r="A293" s="12" t="s">
        <v>51</v>
      </c>
      <c r="B293" s="30">
        <v>679.8</v>
      </c>
    </row>
    <row r="294" spans="1:2" s="32" customFormat="1" ht="18.75" customHeight="1" x14ac:dyDescent="0.35">
      <c r="A294" s="35" t="s">
        <v>164</v>
      </c>
      <c r="B294" s="30">
        <v>101.5</v>
      </c>
    </row>
    <row r="295" spans="1:2" s="32" customFormat="1" ht="18.75" customHeight="1" x14ac:dyDescent="0.35">
      <c r="A295" s="35" t="s">
        <v>168</v>
      </c>
      <c r="B295" s="30">
        <v>484.9</v>
      </c>
    </row>
    <row r="296" spans="1:2" s="32" customFormat="1" ht="18.75" customHeight="1" x14ac:dyDescent="0.35">
      <c r="A296" s="35" t="s">
        <v>153</v>
      </c>
      <c r="B296" s="40">
        <v>30.4</v>
      </c>
    </row>
    <row r="297" spans="1:2" s="32" customFormat="1" ht="18.75" customHeight="1" x14ac:dyDescent="0.35">
      <c r="A297" s="14" t="s">
        <v>165</v>
      </c>
      <c r="B297" s="40">
        <v>13.1</v>
      </c>
    </row>
    <row r="298" spans="1:2" s="32" customFormat="1" ht="18.75" customHeight="1" x14ac:dyDescent="0.35">
      <c r="A298" s="38" t="s">
        <v>98</v>
      </c>
      <c r="B298" s="23">
        <f>SUM(B299:B303)</f>
        <v>1341</v>
      </c>
    </row>
    <row r="299" spans="1:2" s="32" customFormat="1" ht="18.75" customHeight="1" x14ac:dyDescent="0.35">
      <c r="A299" s="12" t="s">
        <v>51</v>
      </c>
      <c r="B299" s="30">
        <v>665.4</v>
      </c>
    </row>
    <row r="300" spans="1:2" s="32" customFormat="1" ht="18.75" customHeight="1" x14ac:dyDescent="0.35">
      <c r="A300" s="35" t="s">
        <v>164</v>
      </c>
      <c r="B300" s="30">
        <v>110.2</v>
      </c>
    </row>
    <row r="301" spans="1:2" s="32" customFormat="1" ht="18.75" customHeight="1" x14ac:dyDescent="0.35">
      <c r="A301" s="35" t="s">
        <v>168</v>
      </c>
      <c r="B301" s="30">
        <v>515.9</v>
      </c>
    </row>
    <row r="302" spans="1:2" s="32" customFormat="1" ht="18.75" customHeight="1" x14ac:dyDescent="0.35">
      <c r="A302" s="35" t="s">
        <v>153</v>
      </c>
      <c r="B302" s="30">
        <v>41.6</v>
      </c>
    </row>
    <row r="303" spans="1:2" s="32" customFormat="1" ht="18.75" customHeight="1" x14ac:dyDescent="0.35">
      <c r="A303" s="12" t="s">
        <v>165</v>
      </c>
      <c r="B303" s="30">
        <v>7.9</v>
      </c>
    </row>
    <row r="304" spans="1:2" s="32" customFormat="1" ht="18.75" customHeight="1" x14ac:dyDescent="0.35">
      <c r="A304" s="37" t="s">
        <v>99</v>
      </c>
      <c r="B304" s="22">
        <f>SUM(B305:B309)</f>
        <v>1519.6999999999998</v>
      </c>
    </row>
    <row r="305" spans="1:2" s="32" customFormat="1" ht="18.75" customHeight="1" x14ac:dyDescent="0.35">
      <c r="A305" s="12" t="s">
        <v>51</v>
      </c>
      <c r="B305" s="30">
        <v>764.4</v>
      </c>
    </row>
    <row r="306" spans="1:2" s="32" customFormat="1" ht="18.75" customHeight="1" x14ac:dyDescent="0.35">
      <c r="A306" s="35" t="s">
        <v>164</v>
      </c>
      <c r="B306" s="30">
        <v>122.9</v>
      </c>
    </row>
    <row r="307" spans="1:2" s="32" customFormat="1" ht="18.75" customHeight="1" x14ac:dyDescent="0.35">
      <c r="A307" s="35" t="s">
        <v>168</v>
      </c>
      <c r="B307" s="30">
        <v>573.79999999999995</v>
      </c>
    </row>
    <row r="308" spans="1:2" s="32" customFormat="1" ht="18.75" customHeight="1" x14ac:dyDescent="0.35">
      <c r="A308" s="35" t="s">
        <v>153</v>
      </c>
      <c r="B308" s="40">
        <v>34</v>
      </c>
    </row>
    <row r="309" spans="1:2" s="32" customFormat="1" ht="18.75" customHeight="1" x14ac:dyDescent="0.35">
      <c r="A309" s="14" t="s">
        <v>165</v>
      </c>
      <c r="B309" s="40">
        <v>24.6</v>
      </c>
    </row>
    <row r="310" spans="1:2" s="32" customFormat="1" ht="18.75" customHeight="1" x14ac:dyDescent="0.35">
      <c r="A310" s="38" t="s">
        <v>100</v>
      </c>
      <c r="B310" s="23">
        <f>SUM(B311:B315)</f>
        <v>1264.7</v>
      </c>
    </row>
    <row r="311" spans="1:2" s="32" customFormat="1" ht="18.75" customHeight="1" x14ac:dyDescent="0.35">
      <c r="A311" s="12" t="s">
        <v>51</v>
      </c>
      <c r="B311" s="30">
        <v>649.6</v>
      </c>
    </row>
    <row r="312" spans="1:2" s="32" customFormat="1" ht="18.75" customHeight="1" x14ac:dyDescent="0.35">
      <c r="A312" s="35" t="s">
        <v>164</v>
      </c>
      <c r="B312" s="30">
        <v>92.1</v>
      </c>
    </row>
    <row r="313" spans="1:2" s="32" customFormat="1" ht="18.75" customHeight="1" x14ac:dyDescent="0.35">
      <c r="A313" s="35" t="s">
        <v>168</v>
      </c>
      <c r="B313" s="30">
        <v>486.5</v>
      </c>
    </row>
    <row r="314" spans="1:2" s="32" customFormat="1" ht="18.75" customHeight="1" x14ac:dyDescent="0.35">
      <c r="A314" s="35" t="s">
        <v>153</v>
      </c>
      <c r="B314" s="30">
        <v>29.5</v>
      </c>
    </row>
    <row r="315" spans="1:2" s="32" customFormat="1" ht="18.75" customHeight="1" x14ac:dyDescent="0.35">
      <c r="A315" s="12" t="s">
        <v>165</v>
      </c>
      <c r="B315" s="30">
        <v>7</v>
      </c>
    </row>
    <row r="316" spans="1:2" s="32" customFormat="1" ht="18.75" customHeight="1" x14ac:dyDescent="0.35">
      <c r="A316" s="37" t="s">
        <v>101</v>
      </c>
      <c r="B316" s="22">
        <f>SUM(B317:B321)</f>
        <v>1074.9000000000001</v>
      </c>
    </row>
    <row r="317" spans="1:2" s="32" customFormat="1" ht="18.75" customHeight="1" x14ac:dyDescent="0.35">
      <c r="A317" s="12" t="s">
        <v>51</v>
      </c>
      <c r="B317" s="30">
        <v>541.79999999999995</v>
      </c>
    </row>
    <row r="318" spans="1:2" s="32" customFormat="1" ht="18.75" customHeight="1" x14ac:dyDescent="0.35">
      <c r="A318" s="35" t="s">
        <v>164</v>
      </c>
      <c r="B318" s="30">
        <v>72.5</v>
      </c>
    </row>
    <row r="319" spans="1:2" s="32" customFormat="1" ht="18.75" customHeight="1" x14ac:dyDescent="0.35">
      <c r="A319" s="35" t="s">
        <v>168</v>
      </c>
      <c r="B319" s="30">
        <v>434</v>
      </c>
    </row>
    <row r="320" spans="1:2" s="32" customFormat="1" ht="18.75" customHeight="1" x14ac:dyDescent="0.35">
      <c r="A320" s="35" t="s">
        <v>153</v>
      </c>
      <c r="B320" s="40">
        <v>24.2</v>
      </c>
    </row>
    <row r="321" spans="1:2" s="32" customFormat="1" ht="18.75" customHeight="1" x14ac:dyDescent="0.35">
      <c r="A321" s="14" t="s">
        <v>165</v>
      </c>
      <c r="B321" s="40">
        <v>2.4</v>
      </c>
    </row>
    <row r="322" spans="1:2" s="32" customFormat="1" ht="18.75" customHeight="1" x14ac:dyDescent="0.35">
      <c r="A322" s="38" t="s">
        <v>102</v>
      </c>
      <c r="B322" s="23">
        <f>SUM(B323:B327)</f>
        <v>1082</v>
      </c>
    </row>
    <row r="323" spans="1:2" s="32" customFormat="1" ht="18.75" customHeight="1" x14ac:dyDescent="0.35">
      <c r="A323" s="12" t="s">
        <v>51</v>
      </c>
      <c r="B323" s="30">
        <v>623.29999999999995</v>
      </c>
    </row>
    <row r="324" spans="1:2" s="32" customFormat="1" ht="18.75" customHeight="1" x14ac:dyDescent="0.35">
      <c r="A324" s="35" t="s">
        <v>164</v>
      </c>
      <c r="B324" s="30">
        <v>82.1</v>
      </c>
    </row>
    <row r="325" spans="1:2" s="32" customFormat="1" ht="18.75" customHeight="1" x14ac:dyDescent="0.35">
      <c r="A325" s="35" t="s">
        <v>168</v>
      </c>
      <c r="B325" s="30">
        <v>346.2</v>
      </c>
    </row>
    <row r="326" spans="1:2" s="32" customFormat="1" ht="18.75" customHeight="1" x14ac:dyDescent="0.35">
      <c r="A326" s="35" t="s">
        <v>153</v>
      </c>
      <c r="B326" s="30">
        <v>28.4</v>
      </c>
    </row>
    <row r="327" spans="1:2" s="32" customFormat="1" ht="18.75" customHeight="1" x14ac:dyDescent="0.35">
      <c r="A327" s="12" t="s">
        <v>165</v>
      </c>
      <c r="B327" s="30">
        <v>2</v>
      </c>
    </row>
    <row r="328" spans="1:2" s="32" customFormat="1" ht="18.75" customHeight="1" x14ac:dyDescent="0.35">
      <c r="A328" s="37" t="s">
        <v>103</v>
      </c>
      <c r="B328" s="22">
        <f>SUM(B329:B333)</f>
        <v>1273</v>
      </c>
    </row>
    <row r="329" spans="1:2" s="32" customFormat="1" ht="18.75" customHeight="1" x14ac:dyDescent="0.35">
      <c r="A329" s="12" t="s">
        <v>43</v>
      </c>
      <c r="B329" s="30">
        <v>696.3</v>
      </c>
    </row>
    <row r="330" spans="1:2" s="32" customFormat="1" ht="18.75" customHeight="1" x14ac:dyDescent="0.35">
      <c r="A330" s="35" t="s">
        <v>164</v>
      </c>
      <c r="B330" s="30">
        <v>101.3</v>
      </c>
    </row>
    <row r="331" spans="1:2" s="32" customFormat="1" ht="18.75" customHeight="1" x14ac:dyDescent="0.35">
      <c r="A331" s="35" t="s">
        <v>168</v>
      </c>
      <c r="B331" s="30">
        <v>435.6</v>
      </c>
    </row>
    <row r="332" spans="1:2" s="32" customFormat="1" ht="18.75" customHeight="1" x14ac:dyDescent="0.35">
      <c r="A332" s="35" t="s">
        <v>153</v>
      </c>
      <c r="B332" s="40">
        <v>30.4</v>
      </c>
    </row>
    <row r="333" spans="1:2" s="32" customFormat="1" ht="18.75" customHeight="1" x14ac:dyDescent="0.35">
      <c r="A333" s="14" t="s">
        <v>165</v>
      </c>
      <c r="B333" s="40">
        <v>9.4</v>
      </c>
    </row>
    <row r="334" spans="1:2" s="32" customFormat="1" ht="18.75" customHeight="1" x14ac:dyDescent="0.35">
      <c r="A334" s="38" t="s">
        <v>104</v>
      </c>
      <c r="B334" s="23">
        <f>SUM(B335:B339)</f>
        <v>1211.0999999999999</v>
      </c>
    </row>
    <row r="335" spans="1:2" s="32" customFormat="1" ht="18.75" customHeight="1" x14ac:dyDescent="0.35">
      <c r="A335" s="12" t="s">
        <v>43</v>
      </c>
      <c r="B335" s="30">
        <v>711.6</v>
      </c>
    </row>
    <row r="336" spans="1:2" s="32" customFormat="1" ht="18.75" customHeight="1" x14ac:dyDescent="0.35">
      <c r="A336" s="35" t="s">
        <v>164</v>
      </c>
      <c r="B336" s="30">
        <v>71.900000000000006</v>
      </c>
    </row>
    <row r="337" spans="1:2" s="32" customFormat="1" ht="18.75" customHeight="1" x14ac:dyDescent="0.35">
      <c r="A337" s="35" t="s">
        <v>168</v>
      </c>
      <c r="B337" s="30">
        <v>394.1</v>
      </c>
    </row>
    <row r="338" spans="1:2" s="32" customFormat="1" ht="18.75" customHeight="1" x14ac:dyDescent="0.35">
      <c r="A338" s="35" t="s">
        <v>153</v>
      </c>
      <c r="B338" s="30">
        <v>27.7</v>
      </c>
    </row>
    <row r="339" spans="1:2" s="32" customFormat="1" ht="18.75" customHeight="1" x14ac:dyDescent="0.35">
      <c r="A339" s="14" t="s">
        <v>165</v>
      </c>
      <c r="B339" s="30">
        <v>5.8</v>
      </c>
    </row>
    <row r="340" spans="1:2" s="32" customFormat="1" ht="18.75" customHeight="1" x14ac:dyDescent="0.35">
      <c r="A340" s="37" t="s">
        <v>105</v>
      </c>
      <c r="B340" s="22">
        <f>SUM(B341:B345)</f>
        <v>2593.8000000000002</v>
      </c>
    </row>
    <row r="341" spans="1:2" s="32" customFormat="1" ht="18.75" customHeight="1" x14ac:dyDescent="0.35">
      <c r="A341" s="12" t="s">
        <v>43</v>
      </c>
      <c r="B341" s="30">
        <v>425</v>
      </c>
    </row>
    <row r="342" spans="1:2" s="32" customFormat="1" ht="18.75" customHeight="1" x14ac:dyDescent="0.35">
      <c r="A342" s="35" t="s">
        <v>164</v>
      </c>
      <c r="B342" s="30">
        <v>8.5</v>
      </c>
    </row>
    <row r="343" spans="1:2" s="32" customFormat="1" ht="18.75" customHeight="1" x14ac:dyDescent="0.35">
      <c r="A343" s="35" t="s">
        <v>168</v>
      </c>
      <c r="B343" s="30">
        <v>2131.3000000000002</v>
      </c>
    </row>
    <row r="344" spans="1:2" s="32" customFormat="1" ht="18.75" customHeight="1" x14ac:dyDescent="0.35">
      <c r="A344" s="35" t="s">
        <v>153</v>
      </c>
      <c r="B344" s="30">
        <v>27.3</v>
      </c>
    </row>
    <row r="345" spans="1:2" s="32" customFormat="1" ht="18.75" customHeight="1" x14ac:dyDescent="0.35">
      <c r="A345" s="14" t="s">
        <v>165</v>
      </c>
      <c r="B345" s="30">
        <v>1.7</v>
      </c>
    </row>
    <row r="346" spans="1:2" s="32" customFormat="1" ht="18.75" customHeight="1" x14ac:dyDescent="0.35">
      <c r="A346" s="37" t="s">
        <v>106</v>
      </c>
      <c r="B346" s="22">
        <f>SUM(B347:B351)</f>
        <v>2861.1000000000004</v>
      </c>
    </row>
    <row r="347" spans="1:2" s="32" customFormat="1" ht="18.75" customHeight="1" x14ac:dyDescent="0.35">
      <c r="A347" s="12" t="s">
        <v>43</v>
      </c>
      <c r="B347" s="30">
        <v>510.70000000000005</v>
      </c>
    </row>
    <row r="348" spans="1:2" s="32" customFormat="1" ht="18.75" customHeight="1" x14ac:dyDescent="0.35">
      <c r="A348" s="35" t="s">
        <v>164</v>
      </c>
      <c r="B348" s="30">
        <v>12.7</v>
      </c>
    </row>
    <row r="349" spans="1:2" s="32" customFormat="1" ht="18.75" customHeight="1" x14ac:dyDescent="0.35">
      <c r="A349" s="35" t="s">
        <v>168</v>
      </c>
      <c r="B349" s="30">
        <v>2314.3000000000002</v>
      </c>
    </row>
    <row r="350" spans="1:2" s="32" customFormat="1" ht="18.75" customHeight="1" x14ac:dyDescent="0.35">
      <c r="A350" s="35" t="s">
        <v>153</v>
      </c>
      <c r="B350" s="30">
        <v>17.600000000000001</v>
      </c>
    </row>
    <row r="351" spans="1:2" s="32" customFormat="1" ht="18.75" customHeight="1" x14ac:dyDescent="0.35">
      <c r="A351" s="14" t="s">
        <v>165</v>
      </c>
      <c r="B351" s="30">
        <v>5.8</v>
      </c>
    </row>
    <row r="352" spans="1:2" s="32" customFormat="1" ht="18.75" customHeight="1" x14ac:dyDescent="0.35">
      <c r="A352" s="37" t="s">
        <v>107</v>
      </c>
      <c r="B352" s="22">
        <f>SUM(B353:B357)</f>
        <v>2517.1999999999994</v>
      </c>
    </row>
    <row r="353" spans="1:2" s="32" customFormat="1" ht="18.75" customHeight="1" x14ac:dyDescent="0.35">
      <c r="A353" s="12" t="s">
        <v>43</v>
      </c>
      <c r="B353" s="30">
        <v>411.1</v>
      </c>
    </row>
    <row r="354" spans="1:2" s="32" customFormat="1" ht="18.75" customHeight="1" x14ac:dyDescent="0.35">
      <c r="A354" s="35" t="s">
        <v>164</v>
      </c>
      <c r="B354" s="30">
        <v>6.5</v>
      </c>
    </row>
    <row r="355" spans="1:2" s="32" customFormat="1" ht="18.75" customHeight="1" x14ac:dyDescent="0.35">
      <c r="A355" s="35" t="s">
        <v>168</v>
      </c>
      <c r="B355" s="30">
        <v>2076.4999999999995</v>
      </c>
    </row>
    <row r="356" spans="1:2" s="32" customFormat="1" ht="18.75" customHeight="1" x14ac:dyDescent="0.35">
      <c r="A356" s="35" t="s">
        <v>153</v>
      </c>
      <c r="B356" s="30">
        <v>22.6</v>
      </c>
    </row>
    <row r="357" spans="1:2" s="32" customFormat="1" ht="18.75" customHeight="1" x14ac:dyDescent="0.35">
      <c r="A357" s="12" t="s">
        <v>165</v>
      </c>
      <c r="B357" s="30">
        <v>0.5</v>
      </c>
    </row>
    <row r="358" spans="1:2" s="32" customFormat="1" ht="18.75" customHeight="1" x14ac:dyDescent="0.35">
      <c r="A358" s="37" t="s">
        <v>108</v>
      </c>
      <c r="B358" s="22">
        <f>SUM(B359:B363)</f>
        <v>2682.4</v>
      </c>
    </row>
    <row r="359" spans="1:2" s="32" customFormat="1" ht="18.75" customHeight="1" x14ac:dyDescent="0.35">
      <c r="A359" s="12" t="s">
        <v>43</v>
      </c>
      <c r="B359" s="30">
        <v>459.2</v>
      </c>
    </row>
    <row r="360" spans="1:2" s="32" customFormat="1" ht="18.75" customHeight="1" x14ac:dyDescent="0.35">
      <c r="A360" s="35" t="s">
        <v>164</v>
      </c>
      <c r="B360" s="30">
        <v>4.5999999999999996</v>
      </c>
    </row>
    <row r="361" spans="1:2" s="32" customFormat="1" ht="18.75" customHeight="1" x14ac:dyDescent="0.35">
      <c r="A361" s="35" t="s">
        <v>168</v>
      </c>
      <c r="B361" s="30">
        <v>2189.5</v>
      </c>
    </row>
    <row r="362" spans="1:2" s="32" customFormat="1" ht="18.75" customHeight="1" x14ac:dyDescent="0.35">
      <c r="A362" s="35" t="s">
        <v>153</v>
      </c>
      <c r="B362" s="40">
        <v>23.5</v>
      </c>
    </row>
    <row r="363" spans="1:2" s="32" customFormat="1" ht="18.75" customHeight="1" x14ac:dyDescent="0.35">
      <c r="A363" s="14" t="s">
        <v>165</v>
      </c>
      <c r="B363" s="40">
        <v>5.6</v>
      </c>
    </row>
    <row r="364" spans="1:2" s="32" customFormat="1" ht="18.75" customHeight="1" x14ac:dyDescent="0.35">
      <c r="A364" s="38" t="s">
        <v>143</v>
      </c>
      <c r="B364" s="23">
        <f>SUM(B365:B369)</f>
        <v>2399.4</v>
      </c>
    </row>
    <row r="365" spans="1:2" s="32" customFormat="1" ht="18.75" customHeight="1" x14ac:dyDescent="0.35">
      <c r="A365" s="12" t="s">
        <v>43</v>
      </c>
      <c r="B365" s="30">
        <v>482</v>
      </c>
    </row>
    <row r="366" spans="1:2" s="32" customFormat="1" ht="18.75" customHeight="1" x14ac:dyDescent="0.35">
      <c r="A366" s="35" t="s">
        <v>164</v>
      </c>
      <c r="B366" s="30">
        <v>10</v>
      </c>
    </row>
    <row r="367" spans="1:2" s="32" customFormat="1" ht="18.75" customHeight="1" x14ac:dyDescent="0.35">
      <c r="A367" s="35" t="s">
        <v>168</v>
      </c>
      <c r="B367" s="30">
        <v>1874.7</v>
      </c>
    </row>
    <row r="368" spans="1:2" s="32" customFormat="1" ht="18.75" customHeight="1" x14ac:dyDescent="0.35">
      <c r="A368" s="35" t="s">
        <v>153</v>
      </c>
      <c r="B368" s="30">
        <v>22.4</v>
      </c>
    </row>
    <row r="369" spans="1:2" s="32" customFormat="1" ht="18.75" customHeight="1" x14ac:dyDescent="0.35">
      <c r="A369" s="14" t="s">
        <v>165</v>
      </c>
      <c r="B369" s="30">
        <v>10.3</v>
      </c>
    </row>
    <row r="370" spans="1:2" s="32" customFormat="1" ht="18.75" customHeight="1" x14ac:dyDescent="0.35">
      <c r="A370" s="34" t="s">
        <v>109</v>
      </c>
      <c r="B370" s="22">
        <f>SUM(B371:B375)</f>
        <v>2544.4</v>
      </c>
    </row>
    <row r="371" spans="1:2" s="32" customFormat="1" ht="18.75" customHeight="1" x14ac:dyDescent="0.35">
      <c r="A371" s="12" t="s">
        <v>43</v>
      </c>
      <c r="B371" s="30">
        <v>69.2</v>
      </c>
    </row>
    <row r="372" spans="1:2" s="32" customFormat="1" ht="18.75" customHeight="1" x14ac:dyDescent="0.35">
      <c r="A372" s="35" t="s">
        <v>164</v>
      </c>
      <c r="B372" s="30">
        <v>20</v>
      </c>
    </row>
    <row r="373" spans="1:2" s="32" customFormat="1" ht="18.75" customHeight="1" x14ac:dyDescent="0.35">
      <c r="A373" s="12" t="s">
        <v>170</v>
      </c>
      <c r="B373" s="30">
        <v>1009.7</v>
      </c>
    </row>
    <row r="374" spans="1:2" s="32" customFormat="1" ht="18.75" customHeight="1" x14ac:dyDescent="0.35">
      <c r="A374" s="35" t="s">
        <v>168</v>
      </c>
      <c r="B374" s="30">
        <v>1440</v>
      </c>
    </row>
    <row r="375" spans="1:2" s="32" customFormat="1" ht="18.75" customHeight="1" x14ac:dyDescent="0.35">
      <c r="A375" s="14" t="s">
        <v>165</v>
      </c>
      <c r="B375" s="30">
        <v>5.5</v>
      </c>
    </row>
    <row r="376" spans="1:2" s="32" customFormat="1" ht="18.75" customHeight="1" x14ac:dyDescent="0.35">
      <c r="A376" s="37" t="s">
        <v>110</v>
      </c>
      <c r="B376" s="22">
        <f>SUM(B377:B381)</f>
        <v>2726.5</v>
      </c>
    </row>
    <row r="377" spans="1:2" s="32" customFormat="1" ht="18.75" customHeight="1" x14ac:dyDescent="0.35">
      <c r="A377" s="12" t="s">
        <v>43</v>
      </c>
      <c r="B377" s="30">
        <v>539.5</v>
      </c>
    </row>
    <row r="378" spans="1:2" s="32" customFormat="1" ht="18.75" customHeight="1" x14ac:dyDescent="0.35">
      <c r="A378" s="35" t="s">
        <v>164</v>
      </c>
      <c r="B378" s="30">
        <v>32.1</v>
      </c>
    </row>
    <row r="379" spans="1:2" s="32" customFormat="1" ht="18.75" customHeight="1" x14ac:dyDescent="0.35">
      <c r="A379" s="35" t="s">
        <v>168</v>
      </c>
      <c r="B379" s="30">
        <v>2118.8000000000002</v>
      </c>
    </row>
    <row r="380" spans="1:2" s="32" customFormat="1" ht="18.75" customHeight="1" x14ac:dyDescent="0.35">
      <c r="A380" s="35" t="s">
        <v>153</v>
      </c>
      <c r="B380" s="30">
        <v>22.9</v>
      </c>
    </row>
    <row r="381" spans="1:2" s="32" customFormat="1" ht="18.75" customHeight="1" x14ac:dyDescent="0.35">
      <c r="A381" s="14" t="s">
        <v>165</v>
      </c>
      <c r="B381" s="30">
        <v>13.2</v>
      </c>
    </row>
    <row r="382" spans="1:2" s="32" customFormat="1" ht="18.75" customHeight="1" x14ac:dyDescent="0.35">
      <c r="A382" s="37" t="s">
        <v>111</v>
      </c>
      <c r="B382" s="22">
        <f>SUM(B383:B386)</f>
        <v>1860.8999999999996</v>
      </c>
    </row>
    <row r="383" spans="1:2" s="32" customFormat="1" ht="18.75" customHeight="1" x14ac:dyDescent="0.35">
      <c r="A383" s="12" t="s">
        <v>43</v>
      </c>
      <c r="B383" s="30">
        <v>445.2</v>
      </c>
    </row>
    <row r="384" spans="1:2" s="32" customFormat="1" ht="18.75" customHeight="1" x14ac:dyDescent="0.35">
      <c r="A384" s="35" t="s">
        <v>164</v>
      </c>
      <c r="B384" s="30">
        <v>58.9</v>
      </c>
    </row>
    <row r="385" spans="1:2" s="32" customFormat="1" ht="18.75" customHeight="1" x14ac:dyDescent="0.35">
      <c r="A385" s="35" t="s">
        <v>168</v>
      </c>
      <c r="B385" s="30">
        <v>1350.1999999999998</v>
      </c>
    </row>
    <row r="386" spans="1:2" s="32" customFormat="1" ht="18.75" customHeight="1" x14ac:dyDescent="0.35">
      <c r="A386" s="12" t="s">
        <v>165</v>
      </c>
      <c r="B386" s="30">
        <v>6.6</v>
      </c>
    </row>
    <row r="387" spans="1:2" s="32" customFormat="1" ht="18.75" customHeight="1" x14ac:dyDescent="0.35">
      <c r="A387" s="37" t="s">
        <v>112</v>
      </c>
      <c r="B387" s="22">
        <f>SUM(B388:B392)</f>
        <v>1871.8999999999999</v>
      </c>
    </row>
    <row r="388" spans="1:2" s="32" customFormat="1" ht="18.75" customHeight="1" x14ac:dyDescent="0.35">
      <c r="A388" s="12" t="s">
        <v>43</v>
      </c>
      <c r="B388" s="30">
        <v>473.8</v>
      </c>
    </row>
    <row r="389" spans="1:2" s="32" customFormat="1" ht="18.75" customHeight="1" x14ac:dyDescent="0.35">
      <c r="A389" s="35" t="s">
        <v>164</v>
      </c>
      <c r="B389" s="30">
        <v>8.6999999999999993</v>
      </c>
    </row>
    <row r="390" spans="1:2" s="32" customFormat="1" ht="18.75" customHeight="1" x14ac:dyDescent="0.35">
      <c r="A390" s="12" t="s">
        <v>170</v>
      </c>
      <c r="B390" s="30">
        <v>76.3</v>
      </c>
    </row>
    <row r="391" spans="1:2" s="32" customFormat="1" ht="18.75" customHeight="1" x14ac:dyDescent="0.35">
      <c r="A391" s="35" t="s">
        <v>168</v>
      </c>
      <c r="B391" s="30">
        <v>1311.1</v>
      </c>
    </row>
    <row r="392" spans="1:2" s="32" customFormat="1" ht="18.75" customHeight="1" x14ac:dyDescent="0.35">
      <c r="A392" s="14" t="s">
        <v>165</v>
      </c>
      <c r="B392" s="40">
        <v>2</v>
      </c>
    </row>
    <row r="393" spans="1:2" s="32" customFormat="1" ht="18.75" customHeight="1" x14ac:dyDescent="0.35">
      <c r="A393" s="38" t="s">
        <v>113</v>
      </c>
      <c r="B393" s="23">
        <f>SUM(B394:B398)</f>
        <v>2715</v>
      </c>
    </row>
    <row r="394" spans="1:2" s="32" customFormat="1" ht="18.75" customHeight="1" x14ac:dyDescent="0.35">
      <c r="A394" s="12" t="s">
        <v>43</v>
      </c>
      <c r="B394" s="30">
        <v>539.59999999999991</v>
      </c>
    </row>
    <row r="395" spans="1:2" s="32" customFormat="1" ht="18.75" customHeight="1" x14ac:dyDescent="0.35">
      <c r="A395" s="35" t="s">
        <v>164</v>
      </c>
      <c r="B395" s="30">
        <v>16.899999999999999</v>
      </c>
    </row>
    <row r="396" spans="1:2" s="32" customFormat="1" ht="18.75" customHeight="1" x14ac:dyDescent="0.35">
      <c r="A396" s="35" t="s">
        <v>168</v>
      </c>
      <c r="B396" s="30">
        <v>2139.9</v>
      </c>
    </row>
    <row r="397" spans="1:2" s="32" customFormat="1" ht="18.75" customHeight="1" x14ac:dyDescent="0.35">
      <c r="A397" s="35" t="s">
        <v>153</v>
      </c>
      <c r="B397" s="30">
        <v>16.7</v>
      </c>
    </row>
    <row r="398" spans="1:2" s="32" customFormat="1" ht="18.75" customHeight="1" x14ac:dyDescent="0.35">
      <c r="A398" s="12" t="s">
        <v>165</v>
      </c>
      <c r="B398" s="30">
        <v>1.9</v>
      </c>
    </row>
    <row r="399" spans="1:2" s="32" customFormat="1" ht="18.75" customHeight="1" x14ac:dyDescent="0.35">
      <c r="A399" s="37" t="s">
        <v>114</v>
      </c>
      <c r="B399" s="22">
        <f>SUM(B400:B405)</f>
        <v>4256.5</v>
      </c>
    </row>
    <row r="400" spans="1:2" s="32" customFormat="1" ht="18.75" customHeight="1" x14ac:dyDescent="0.35">
      <c r="A400" s="12" t="s">
        <v>43</v>
      </c>
      <c r="B400" s="30">
        <v>717.6</v>
      </c>
    </row>
    <row r="401" spans="1:2" s="32" customFormat="1" ht="18.75" customHeight="1" x14ac:dyDescent="0.35">
      <c r="A401" s="35" t="s">
        <v>164</v>
      </c>
      <c r="B401" s="30">
        <v>57.5</v>
      </c>
    </row>
    <row r="402" spans="1:2" s="32" customFormat="1" ht="18.75" customHeight="1" x14ac:dyDescent="0.35">
      <c r="A402" s="12" t="s">
        <v>170</v>
      </c>
      <c r="B402" s="30">
        <v>468</v>
      </c>
    </row>
    <row r="403" spans="1:2" s="32" customFormat="1" ht="18.75" customHeight="1" x14ac:dyDescent="0.35">
      <c r="A403" s="35" t="s">
        <v>168</v>
      </c>
      <c r="B403" s="30">
        <v>2986.9</v>
      </c>
    </row>
    <row r="404" spans="1:2" s="32" customFormat="1" ht="18.75" customHeight="1" x14ac:dyDescent="0.35">
      <c r="A404" s="35" t="s">
        <v>153</v>
      </c>
      <c r="B404" s="40">
        <v>18.2</v>
      </c>
    </row>
    <row r="405" spans="1:2" s="32" customFormat="1" ht="18.75" customHeight="1" x14ac:dyDescent="0.35">
      <c r="A405" s="14" t="s">
        <v>165</v>
      </c>
      <c r="B405" s="40">
        <v>8.3000000000000007</v>
      </c>
    </row>
    <row r="406" spans="1:2" s="32" customFormat="1" ht="18.75" customHeight="1" x14ac:dyDescent="0.35">
      <c r="A406" s="38" t="s">
        <v>115</v>
      </c>
      <c r="B406" s="23">
        <f>SUM(B407:B411)</f>
        <v>3227.9999999999995</v>
      </c>
    </row>
    <row r="407" spans="1:2" s="32" customFormat="1" ht="18.75" customHeight="1" x14ac:dyDescent="0.35">
      <c r="A407" s="12" t="s">
        <v>43</v>
      </c>
      <c r="B407" s="30">
        <v>1117.8</v>
      </c>
    </row>
    <row r="408" spans="1:2" s="32" customFormat="1" ht="18.75" customHeight="1" x14ac:dyDescent="0.35">
      <c r="A408" s="35" t="s">
        <v>164</v>
      </c>
      <c r="B408" s="30">
        <v>106</v>
      </c>
    </row>
    <row r="409" spans="1:2" s="32" customFormat="1" ht="18.75" customHeight="1" x14ac:dyDescent="0.35">
      <c r="A409" s="35" t="s">
        <v>168</v>
      </c>
      <c r="B409" s="30">
        <v>1961.3999999999999</v>
      </c>
    </row>
    <row r="410" spans="1:2" s="32" customFormat="1" ht="18.75" customHeight="1" x14ac:dyDescent="0.35">
      <c r="A410" s="35" t="s">
        <v>153</v>
      </c>
      <c r="B410" s="30">
        <v>19.7</v>
      </c>
    </row>
    <row r="411" spans="1:2" s="32" customFormat="1" ht="18.75" customHeight="1" x14ac:dyDescent="0.35">
      <c r="A411" s="14" t="s">
        <v>165</v>
      </c>
      <c r="B411" s="30">
        <v>23.1</v>
      </c>
    </row>
    <row r="412" spans="1:2" s="32" customFormat="1" ht="18.75" customHeight="1" x14ac:dyDescent="0.35">
      <c r="A412" s="37" t="s">
        <v>116</v>
      </c>
      <c r="B412" s="22">
        <f>SUM(B413:B417)</f>
        <v>2951.9999999999995</v>
      </c>
    </row>
    <row r="413" spans="1:2" s="32" customFormat="1" ht="18.75" customHeight="1" x14ac:dyDescent="0.35">
      <c r="A413" s="12" t="s">
        <v>43</v>
      </c>
      <c r="B413" s="30">
        <v>744.5</v>
      </c>
    </row>
    <row r="414" spans="1:2" s="32" customFormat="1" ht="18.75" customHeight="1" x14ac:dyDescent="0.35">
      <c r="A414" s="35" t="s">
        <v>164</v>
      </c>
      <c r="B414" s="30">
        <v>24.5</v>
      </c>
    </row>
    <row r="415" spans="1:2" s="32" customFormat="1" ht="18.75" customHeight="1" x14ac:dyDescent="0.35">
      <c r="A415" s="35" t="s">
        <v>168</v>
      </c>
      <c r="B415" s="30">
        <v>2161.1999999999998</v>
      </c>
    </row>
    <row r="416" spans="1:2" s="32" customFormat="1" ht="18.75" customHeight="1" x14ac:dyDescent="0.35">
      <c r="A416" s="35" t="s">
        <v>153</v>
      </c>
      <c r="B416" s="30">
        <v>16.600000000000001</v>
      </c>
    </row>
    <row r="417" spans="1:2" s="32" customFormat="1" ht="18.75" customHeight="1" x14ac:dyDescent="0.35">
      <c r="A417" s="14" t="s">
        <v>165</v>
      </c>
      <c r="B417" s="30">
        <v>5.2</v>
      </c>
    </row>
    <row r="418" spans="1:2" s="32" customFormat="1" ht="18.75" customHeight="1" x14ac:dyDescent="0.35">
      <c r="A418" s="37" t="s">
        <v>117</v>
      </c>
      <c r="B418" s="22">
        <f>SUM(B419:B422)</f>
        <v>1537.1999999999998</v>
      </c>
    </row>
    <row r="419" spans="1:2" s="32" customFormat="1" ht="18.75" customHeight="1" x14ac:dyDescent="0.35">
      <c r="A419" s="12" t="s">
        <v>43</v>
      </c>
      <c r="B419" s="30">
        <v>433.2</v>
      </c>
    </row>
    <row r="420" spans="1:2" s="32" customFormat="1" ht="18.75" customHeight="1" x14ac:dyDescent="0.35">
      <c r="A420" s="35" t="s">
        <v>164</v>
      </c>
      <c r="B420" s="30">
        <v>13.5</v>
      </c>
    </row>
    <row r="421" spans="1:2" s="32" customFormat="1" ht="18.75" customHeight="1" x14ac:dyDescent="0.35">
      <c r="A421" s="35" t="s">
        <v>168</v>
      </c>
      <c r="B421" s="30">
        <v>1085.3999999999999</v>
      </c>
    </row>
    <row r="422" spans="1:2" s="32" customFormat="1" ht="18.75" customHeight="1" x14ac:dyDescent="0.35">
      <c r="A422" s="14" t="s">
        <v>165</v>
      </c>
      <c r="B422" s="30">
        <v>5.0999999999999996</v>
      </c>
    </row>
    <row r="423" spans="1:2" s="32" customFormat="1" ht="18.75" customHeight="1" x14ac:dyDescent="0.35">
      <c r="A423" s="37" t="s">
        <v>118</v>
      </c>
      <c r="B423" s="22">
        <f>SUM(B424:B428)</f>
        <v>2170.7000000000003</v>
      </c>
    </row>
    <row r="424" spans="1:2" s="32" customFormat="1" ht="18.75" customHeight="1" x14ac:dyDescent="0.35">
      <c r="A424" s="12" t="s">
        <v>43</v>
      </c>
      <c r="B424" s="30">
        <v>488.40000000000003</v>
      </c>
    </row>
    <row r="425" spans="1:2" s="32" customFormat="1" ht="18.75" customHeight="1" x14ac:dyDescent="0.35">
      <c r="A425" s="35" t="s">
        <v>164</v>
      </c>
      <c r="B425" s="30">
        <v>20.3</v>
      </c>
    </row>
    <row r="426" spans="1:2" s="32" customFormat="1" ht="18.75" customHeight="1" x14ac:dyDescent="0.35">
      <c r="A426" s="35" t="s">
        <v>168</v>
      </c>
      <c r="B426" s="30">
        <v>1638.9</v>
      </c>
    </row>
    <row r="427" spans="1:2" s="32" customFormat="1" ht="18.75" customHeight="1" x14ac:dyDescent="0.35">
      <c r="A427" s="35" t="s">
        <v>153</v>
      </c>
      <c r="B427" s="30">
        <v>11.7</v>
      </c>
    </row>
    <row r="428" spans="1:2" s="32" customFormat="1" ht="18.75" customHeight="1" x14ac:dyDescent="0.35">
      <c r="A428" s="14" t="s">
        <v>165</v>
      </c>
      <c r="B428" s="30">
        <v>11.4</v>
      </c>
    </row>
    <row r="429" spans="1:2" s="32" customFormat="1" ht="18.75" customHeight="1" x14ac:dyDescent="0.35">
      <c r="A429" s="37" t="s">
        <v>119</v>
      </c>
      <c r="B429" s="22">
        <f>SUM(B430:B434)</f>
        <v>2300.6999999999998</v>
      </c>
    </row>
    <row r="430" spans="1:2" s="32" customFormat="1" ht="18.75" customHeight="1" x14ac:dyDescent="0.35">
      <c r="A430" s="12" t="s">
        <v>43</v>
      </c>
      <c r="B430" s="30">
        <v>667</v>
      </c>
    </row>
    <row r="431" spans="1:2" s="32" customFormat="1" ht="18.75" customHeight="1" x14ac:dyDescent="0.35">
      <c r="A431" s="35" t="s">
        <v>164</v>
      </c>
      <c r="B431" s="30">
        <v>17</v>
      </c>
    </row>
    <row r="432" spans="1:2" s="32" customFormat="1" ht="18.75" customHeight="1" x14ac:dyDescent="0.35">
      <c r="A432" s="35" t="s">
        <v>168</v>
      </c>
      <c r="B432" s="30">
        <v>1602.7</v>
      </c>
    </row>
    <row r="433" spans="1:2" s="32" customFormat="1" ht="18.75" customHeight="1" x14ac:dyDescent="0.35">
      <c r="A433" s="35" t="s">
        <v>153</v>
      </c>
      <c r="B433" s="30">
        <v>11.9</v>
      </c>
    </row>
    <row r="434" spans="1:2" s="32" customFormat="1" ht="18.75" customHeight="1" x14ac:dyDescent="0.35">
      <c r="A434" s="12" t="s">
        <v>165</v>
      </c>
      <c r="B434" s="30">
        <v>2.1</v>
      </c>
    </row>
    <row r="435" spans="1:2" s="32" customFormat="1" ht="18.75" customHeight="1" x14ac:dyDescent="0.35">
      <c r="A435" s="37" t="s">
        <v>120</v>
      </c>
      <c r="B435" s="22">
        <f>SUM(B436:B439)</f>
        <v>1487.8</v>
      </c>
    </row>
    <row r="436" spans="1:2" s="32" customFormat="1" ht="18.75" customHeight="1" x14ac:dyDescent="0.35">
      <c r="A436" s="12" t="s">
        <v>43</v>
      </c>
      <c r="B436" s="30">
        <v>423.20000000000005</v>
      </c>
    </row>
    <row r="437" spans="1:2" s="32" customFormat="1" ht="18.75" customHeight="1" x14ac:dyDescent="0.35">
      <c r="A437" s="35" t="s">
        <v>164</v>
      </c>
      <c r="B437" s="30">
        <v>58.8</v>
      </c>
    </row>
    <row r="438" spans="1:2" s="32" customFormat="1" ht="18.75" customHeight="1" x14ac:dyDescent="0.35">
      <c r="A438" s="35" t="s">
        <v>168</v>
      </c>
      <c r="B438" s="30">
        <v>997.99999999999989</v>
      </c>
    </row>
    <row r="439" spans="1:2" s="32" customFormat="1" ht="18.75" customHeight="1" x14ac:dyDescent="0.35">
      <c r="A439" s="12" t="s">
        <v>165</v>
      </c>
      <c r="B439" s="40">
        <v>7.8</v>
      </c>
    </row>
    <row r="440" spans="1:2" s="32" customFormat="1" ht="18.75" customHeight="1" x14ac:dyDescent="0.35">
      <c r="A440" s="34" t="s">
        <v>121</v>
      </c>
      <c r="B440" s="23">
        <f>SUM(B441:B447)</f>
        <v>3146.6999999999994</v>
      </c>
    </row>
    <row r="441" spans="1:2" s="32" customFormat="1" ht="18.75" customHeight="1" x14ac:dyDescent="0.35">
      <c r="A441" s="35" t="s">
        <v>43</v>
      </c>
      <c r="B441" s="30">
        <v>110.2</v>
      </c>
    </row>
    <row r="442" spans="1:2" s="32" customFormat="1" ht="18.75" customHeight="1" x14ac:dyDescent="0.35">
      <c r="A442" s="35" t="s">
        <v>164</v>
      </c>
      <c r="B442" s="30">
        <v>30</v>
      </c>
    </row>
    <row r="443" spans="1:2" s="32" customFormat="1" ht="18.75" customHeight="1" x14ac:dyDescent="0.35">
      <c r="A443" s="12" t="s">
        <v>170</v>
      </c>
      <c r="B443" s="30">
        <v>940.1</v>
      </c>
    </row>
    <row r="444" spans="1:2" s="32" customFormat="1" ht="18.75" customHeight="1" x14ac:dyDescent="0.35">
      <c r="A444" s="35" t="s">
        <v>168</v>
      </c>
      <c r="B444" s="30">
        <v>1624.6</v>
      </c>
    </row>
    <row r="445" spans="1:2" s="32" customFormat="1" ht="18.75" customHeight="1" x14ac:dyDescent="0.35">
      <c r="A445" s="35" t="s">
        <v>153</v>
      </c>
      <c r="B445" s="30">
        <v>66.5</v>
      </c>
    </row>
    <row r="446" spans="1:2" s="32" customFormat="1" ht="18.75" customHeight="1" x14ac:dyDescent="0.35">
      <c r="A446" s="35" t="s">
        <v>169</v>
      </c>
      <c r="B446" s="30">
        <v>373.2</v>
      </c>
    </row>
    <row r="447" spans="1:2" s="32" customFormat="1" ht="18.75" customHeight="1" x14ac:dyDescent="0.35">
      <c r="A447" s="14" t="s">
        <v>165</v>
      </c>
      <c r="B447" s="30">
        <v>2.1</v>
      </c>
    </row>
    <row r="448" spans="1:2" s="32" customFormat="1" ht="18.75" customHeight="1" x14ac:dyDescent="0.35">
      <c r="A448" s="36" t="s">
        <v>238</v>
      </c>
      <c r="B448" s="23">
        <f>SUM(B449:B453)</f>
        <v>975.69999999999993</v>
      </c>
    </row>
    <row r="449" spans="1:2" s="32" customFormat="1" ht="18.75" customHeight="1" x14ac:dyDescent="0.35">
      <c r="A449" s="12" t="s">
        <v>43</v>
      </c>
      <c r="B449" s="30">
        <v>287.39999999999998</v>
      </c>
    </row>
    <row r="450" spans="1:2" s="32" customFormat="1" ht="18.75" customHeight="1" x14ac:dyDescent="0.35">
      <c r="A450" s="35" t="s">
        <v>164</v>
      </c>
      <c r="B450" s="30">
        <v>0.9</v>
      </c>
    </row>
    <row r="451" spans="1:2" s="32" customFormat="1" ht="18.75" customHeight="1" x14ac:dyDescent="0.35">
      <c r="A451" s="12" t="s">
        <v>170</v>
      </c>
      <c r="B451" s="30">
        <v>6.9</v>
      </c>
    </row>
    <row r="452" spans="1:2" s="32" customFormat="1" ht="18.75" customHeight="1" x14ac:dyDescent="0.35">
      <c r="A452" s="35" t="s">
        <v>168</v>
      </c>
      <c r="B452" s="30">
        <v>676.2</v>
      </c>
    </row>
    <row r="453" spans="1:2" s="32" customFormat="1" ht="18.75" customHeight="1" x14ac:dyDescent="0.35">
      <c r="A453" s="12" t="s">
        <v>165</v>
      </c>
      <c r="B453" s="30">
        <v>4.3</v>
      </c>
    </row>
    <row r="454" spans="1:2" s="32" customFormat="1" ht="18.75" customHeight="1" x14ac:dyDescent="0.35">
      <c r="A454" s="37" t="s">
        <v>144</v>
      </c>
      <c r="B454" s="22">
        <f>SUM(B455:B459)</f>
        <v>2258.6000000000004</v>
      </c>
    </row>
    <row r="455" spans="1:2" s="32" customFormat="1" ht="18.75" customHeight="1" x14ac:dyDescent="0.35">
      <c r="A455" s="12" t="s">
        <v>43</v>
      </c>
      <c r="B455" s="30">
        <v>1862.5</v>
      </c>
    </row>
    <row r="456" spans="1:2" s="32" customFormat="1" ht="18.75" customHeight="1" x14ac:dyDescent="0.35">
      <c r="A456" s="35" t="s">
        <v>164</v>
      </c>
      <c r="B456" s="30">
        <v>157</v>
      </c>
    </row>
    <row r="457" spans="1:2" s="32" customFormat="1" ht="18.75" customHeight="1" x14ac:dyDescent="0.35">
      <c r="A457" s="35" t="s">
        <v>168</v>
      </c>
      <c r="B457" s="30">
        <v>155.5</v>
      </c>
    </row>
    <row r="458" spans="1:2" s="32" customFormat="1" ht="18.75" customHeight="1" x14ac:dyDescent="0.35">
      <c r="A458" s="35" t="s">
        <v>153</v>
      </c>
      <c r="B458" s="30">
        <v>74.3</v>
      </c>
    </row>
    <row r="459" spans="1:2" s="32" customFormat="1" ht="18.75" customHeight="1" x14ac:dyDescent="0.35">
      <c r="A459" s="12" t="s">
        <v>165</v>
      </c>
      <c r="B459" s="30">
        <v>9.3000000000000007</v>
      </c>
    </row>
    <row r="460" spans="1:2" s="32" customFormat="1" ht="18.75" customHeight="1" x14ac:dyDescent="0.35">
      <c r="A460" s="37" t="s">
        <v>122</v>
      </c>
      <c r="B460" s="22">
        <f>SUM(B461:B465)</f>
        <v>600.4</v>
      </c>
    </row>
    <row r="461" spans="1:2" s="32" customFormat="1" ht="18.75" customHeight="1" x14ac:dyDescent="0.35">
      <c r="A461" s="12" t="s">
        <v>43</v>
      </c>
      <c r="B461" s="30">
        <v>418.9</v>
      </c>
    </row>
    <row r="462" spans="1:2" s="32" customFormat="1" ht="18.75" customHeight="1" x14ac:dyDescent="0.35">
      <c r="A462" s="35" t="s">
        <v>164</v>
      </c>
      <c r="B462" s="30">
        <v>60</v>
      </c>
    </row>
    <row r="463" spans="1:2" s="32" customFormat="1" ht="18.75" customHeight="1" x14ac:dyDescent="0.35">
      <c r="A463" s="35" t="s">
        <v>168</v>
      </c>
      <c r="B463" s="30">
        <v>92.2</v>
      </c>
    </row>
    <row r="464" spans="1:2" s="32" customFormat="1" ht="18.75" customHeight="1" x14ac:dyDescent="0.35">
      <c r="A464" s="35" t="s">
        <v>153</v>
      </c>
      <c r="B464" s="30">
        <v>15.4</v>
      </c>
    </row>
    <row r="465" spans="1:2" s="32" customFormat="1" ht="18.75" customHeight="1" x14ac:dyDescent="0.35">
      <c r="A465" s="12" t="s">
        <v>165</v>
      </c>
      <c r="B465" s="30">
        <v>13.9</v>
      </c>
    </row>
    <row r="466" spans="1:2" s="32" customFormat="1" ht="18.75" customHeight="1" x14ac:dyDescent="0.35">
      <c r="A466" s="37" t="s">
        <v>123</v>
      </c>
      <c r="B466" s="22">
        <f>SUM(B467:B471)</f>
        <v>574.6</v>
      </c>
    </row>
    <row r="467" spans="1:2" s="32" customFormat="1" ht="18.75" customHeight="1" x14ac:dyDescent="0.35">
      <c r="A467" s="12" t="s">
        <v>43</v>
      </c>
      <c r="B467" s="30">
        <v>537</v>
      </c>
    </row>
    <row r="468" spans="1:2" s="32" customFormat="1" ht="18.75" customHeight="1" x14ac:dyDescent="0.35">
      <c r="A468" s="35" t="s">
        <v>164</v>
      </c>
      <c r="B468" s="30">
        <v>6</v>
      </c>
    </row>
    <row r="469" spans="1:2" s="32" customFormat="1" ht="18.75" customHeight="1" x14ac:dyDescent="0.35">
      <c r="A469" s="35" t="s">
        <v>153</v>
      </c>
      <c r="B469" s="30">
        <v>9.6</v>
      </c>
    </row>
    <row r="470" spans="1:2" s="32" customFormat="1" ht="18.75" customHeight="1" x14ac:dyDescent="0.35">
      <c r="A470" s="12" t="s">
        <v>169</v>
      </c>
      <c r="B470" s="30">
        <v>19.399999999999999</v>
      </c>
    </row>
    <row r="471" spans="1:2" s="32" customFormat="1" ht="18.75" customHeight="1" x14ac:dyDescent="0.35">
      <c r="A471" s="12" t="s">
        <v>165</v>
      </c>
      <c r="B471" s="30">
        <v>2.6</v>
      </c>
    </row>
    <row r="472" spans="1:2" s="32" customFormat="1" ht="18.75" customHeight="1" x14ac:dyDescent="0.35">
      <c r="A472" s="37" t="s">
        <v>124</v>
      </c>
      <c r="B472" s="22">
        <f>SUM(B473:B476)</f>
        <v>662</v>
      </c>
    </row>
    <row r="473" spans="1:2" s="32" customFormat="1" ht="18.75" customHeight="1" x14ac:dyDescent="0.35">
      <c r="A473" s="12" t="s">
        <v>43</v>
      </c>
      <c r="B473" s="30">
        <v>612.20000000000005</v>
      </c>
    </row>
    <row r="474" spans="1:2" s="32" customFormat="1" ht="18.75" customHeight="1" x14ac:dyDescent="0.35">
      <c r="A474" s="35" t="s">
        <v>164</v>
      </c>
      <c r="B474" s="31">
        <v>30</v>
      </c>
    </row>
    <row r="475" spans="1:2" s="32" customFormat="1" ht="18.75" customHeight="1" x14ac:dyDescent="0.35">
      <c r="A475" s="35" t="s">
        <v>153</v>
      </c>
      <c r="B475" s="31">
        <v>14.5</v>
      </c>
    </row>
    <row r="476" spans="1:2" s="32" customFormat="1" ht="18.75" customHeight="1" x14ac:dyDescent="0.35">
      <c r="A476" s="14" t="s">
        <v>165</v>
      </c>
      <c r="B476" s="31">
        <v>5.3</v>
      </c>
    </row>
    <row r="477" spans="1:2" s="32" customFormat="1" ht="18.75" customHeight="1" x14ac:dyDescent="0.35">
      <c r="A477" s="38" t="s">
        <v>125</v>
      </c>
      <c r="B477" s="22">
        <f>SUM(B478:B482)</f>
        <v>1412.1</v>
      </c>
    </row>
    <row r="478" spans="1:2" s="32" customFormat="1" ht="18.75" customHeight="1" x14ac:dyDescent="0.35">
      <c r="A478" s="12" t="s">
        <v>43</v>
      </c>
      <c r="B478" s="30">
        <v>837.9</v>
      </c>
    </row>
    <row r="479" spans="1:2" s="32" customFormat="1" ht="18.75" customHeight="1" x14ac:dyDescent="0.35">
      <c r="A479" s="35" t="s">
        <v>164</v>
      </c>
      <c r="B479" s="30">
        <v>28</v>
      </c>
    </row>
    <row r="480" spans="1:2" s="32" customFormat="1" ht="18.75" customHeight="1" x14ac:dyDescent="0.35">
      <c r="A480" s="35" t="s">
        <v>153</v>
      </c>
      <c r="B480" s="30">
        <v>73.400000000000006</v>
      </c>
    </row>
    <row r="481" spans="1:2" s="32" customFormat="1" ht="18.75" customHeight="1" x14ac:dyDescent="0.35">
      <c r="A481" s="12" t="s">
        <v>169</v>
      </c>
      <c r="B481" s="30">
        <v>465.3</v>
      </c>
    </row>
    <row r="482" spans="1:2" s="32" customFormat="1" ht="18.75" customHeight="1" x14ac:dyDescent="0.35">
      <c r="A482" s="14" t="s">
        <v>165</v>
      </c>
      <c r="B482" s="30">
        <v>7.5</v>
      </c>
    </row>
    <row r="483" spans="1:2" s="32" customFormat="1" ht="18.75" customHeight="1" x14ac:dyDescent="0.35">
      <c r="A483" s="37" t="s">
        <v>187</v>
      </c>
      <c r="B483" s="22">
        <f>SUM(B484:B487)</f>
        <v>749.2</v>
      </c>
    </row>
    <row r="484" spans="1:2" s="32" customFormat="1" ht="18.75" customHeight="1" x14ac:dyDescent="0.35">
      <c r="A484" s="12" t="s">
        <v>43</v>
      </c>
      <c r="B484" s="30">
        <v>262.60000000000002</v>
      </c>
    </row>
    <row r="485" spans="1:2" s="32" customFormat="1" ht="18.75" customHeight="1" x14ac:dyDescent="0.35">
      <c r="A485" s="12" t="s">
        <v>164</v>
      </c>
      <c r="B485" s="30">
        <v>4.2</v>
      </c>
    </row>
    <row r="486" spans="1:2" s="32" customFormat="1" ht="18.75" customHeight="1" x14ac:dyDescent="0.35">
      <c r="A486" s="35" t="s">
        <v>168</v>
      </c>
      <c r="B486" s="30">
        <v>481.7</v>
      </c>
    </row>
    <row r="487" spans="1:2" s="32" customFormat="1" ht="18.75" customHeight="1" x14ac:dyDescent="0.35">
      <c r="A487" s="12" t="s">
        <v>165</v>
      </c>
      <c r="B487" s="30">
        <v>0.7</v>
      </c>
    </row>
    <row r="488" spans="1:2" s="32" customFormat="1" ht="18.75" customHeight="1" x14ac:dyDescent="0.35">
      <c r="A488" s="37" t="s">
        <v>126</v>
      </c>
      <c r="B488" s="22">
        <f>B161+B166+B172+B178+B184+B190+B196+B202+B208+B214+B220+B226+B232+B238+B244+B250+B256+B262+B268+B274+B280+B286+B292+B298+B304+B310+B316+B322+B328+B334+B340+B346+B352+B358+B364+B370+B376+B382+B387+B393+B399+B406+B412+B418+B423+B429+B435+B440+B448+B454+B460+B466+B472+B477+B483</f>
        <v>94445.3</v>
      </c>
    </row>
    <row r="489" spans="1:2" s="32" customFormat="1" ht="18.75" customHeight="1" x14ac:dyDescent="0.35">
      <c r="A489" s="12" t="s">
        <v>43</v>
      </c>
      <c r="B489" s="30">
        <f>B162+B167+B173+B179+B185+B191+B197+B203+B209+B215+B221+B227+B233+B239+B245+B251+B257+B263+B269+B275+B281+B287+B293+B299+B305+B311+B317+B323+B329+B335+B341+B347+B353+B359+B365+B371+B377+B383+B388+B394+B400+B407+B413+B419+B424+B430+B436+B449+B455+B461+B467+B473+B478+B484+B441</f>
        <v>33638.499999999993</v>
      </c>
    </row>
    <row r="490" spans="1:2" s="32" customFormat="1" ht="18.75" customHeight="1" x14ac:dyDescent="0.35">
      <c r="A490" s="35" t="s">
        <v>164</v>
      </c>
      <c r="B490" s="30">
        <f>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3179.8</v>
      </c>
    </row>
    <row r="491" spans="1:2" s="32" customFormat="1" ht="18.75" customHeight="1" x14ac:dyDescent="0.35">
      <c r="A491" s="35" t="s">
        <v>168</v>
      </c>
      <c r="B491" s="30">
        <f>B163+B169+B175+B181+B187+B193+B199+B205+B211+B217+B223+B229+B235+B241+B247+B253+B259+B265+B271+B277+B283+B289+B295+B301+B307+B313+B319+B325+B331+B337+B343+B349+B355+B361+B367+B374+B379+B385+B391+B396+B403+B409+B415+B421+B426+B432+B438+B444+B452+B457+B463+B486</f>
        <v>51086.899999999987</v>
      </c>
    </row>
    <row r="492" spans="1:2" s="32" customFormat="1" ht="18.75" customHeight="1" x14ac:dyDescent="0.35">
      <c r="A492" s="12" t="s">
        <v>170</v>
      </c>
      <c r="B492" s="31">
        <f>SUM(B373+B390+B402+B443+B451)</f>
        <v>2501</v>
      </c>
    </row>
    <row r="493" spans="1:2" s="32" customFormat="1" ht="18.75" customHeight="1" x14ac:dyDescent="0.35">
      <c r="A493" s="12" t="s">
        <v>153</v>
      </c>
      <c r="B493" s="31">
        <f>B164+B170+B176+B182+B188+B194+B200+B206+B212+B218+B224+B230+B236+B242+B248+B254+B260+B266+B272+B278+B284+B290+B296+B302+B308+B314+B320+B326+B332+B338+B344+B350+B356+B362+B368+B380+B397+B404+B410+B416+B427+B433+B480+B445+B458+B464+B469+B475</f>
        <v>2538.1999999999994</v>
      </c>
    </row>
    <row r="494" spans="1:2" s="32" customFormat="1" ht="18.75" customHeight="1" x14ac:dyDescent="0.35">
      <c r="A494" s="12" t="s">
        <v>169</v>
      </c>
      <c r="B494" s="30">
        <f>B165+B446+B470+B481</f>
        <v>1141.9000000000001</v>
      </c>
    </row>
    <row r="495" spans="1:2" s="32" customFormat="1" ht="18.75" customHeight="1" x14ac:dyDescent="0.35">
      <c r="A495" s="14" t="s">
        <v>165</v>
      </c>
      <c r="B495" s="30">
        <f>B171+B177+B183+B189+B195+B201+B207+B213+B219+B225+B231+B237+B243+B249+B255+B261+B267+B273+B279+B285+B291+B297+B303+B309+B315+B321+B327+B333+B339+B345+B351+B357+B363+B369+B375+B381+B386+B392+B398+B405+B411+B417+B422+B428+B434+B439+B447+B453+B459+B465+B471+B476+B482+B487</f>
        <v>359.00000000000011</v>
      </c>
    </row>
    <row r="496" spans="1:2" s="32" customFormat="1" ht="34.5" customHeight="1" x14ac:dyDescent="0.35">
      <c r="A496" s="95" t="s">
        <v>127</v>
      </c>
      <c r="B496" s="96"/>
    </row>
    <row r="497" spans="1:2" s="32" customFormat="1" ht="18.75" customHeight="1" x14ac:dyDescent="0.35">
      <c r="A497" s="47" t="s">
        <v>39</v>
      </c>
      <c r="B497" s="48">
        <f>SUM(B498:B499)</f>
        <v>323.10000000000002</v>
      </c>
    </row>
    <row r="498" spans="1:2" s="32" customFormat="1" ht="18.75" customHeight="1" x14ac:dyDescent="0.35">
      <c r="A498" s="13" t="s">
        <v>51</v>
      </c>
      <c r="B498" s="41">
        <v>251.2</v>
      </c>
    </row>
    <row r="499" spans="1:2" s="32" customFormat="1" ht="18.75" customHeight="1" x14ac:dyDescent="0.35">
      <c r="A499" s="13" t="s">
        <v>153</v>
      </c>
      <c r="B499" s="41">
        <v>71.900000000000006</v>
      </c>
    </row>
    <row r="500" spans="1:2" s="32" customFormat="1" ht="18.75" customHeight="1" x14ac:dyDescent="0.35">
      <c r="A500" s="47" t="s">
        <v>128</v>
      </c>
      <c r="B500" s="48">
        <f>SUM(B497)</f>
        <v>323.10000000000002</v>
      </c>
    </row>
    <row r="501" spans="1:2" s="32" customFormat="1" ht="18.75" customHeight="1" x14ac:dyDescent="0.35">
      <c r="A501" s="46" t="s">
        <v>51</v>
      </c>
      <c r="B501" s="41">
        <f>B498</f>
        <v>251.2</v>
      </c>
    </row>
    <row r="502" spans="1:2" s="32" customFormat="1" ht="18.75" customHeight="1" x14ac:dyDescent="0.35">
      <c r="A502" s="46" t="s">
        <v>153</v>
      </c>
      <c r="B502" s="41">
        <f>B499</f>
        <v>71.900000000000006</v>
      </c>
    </row>
    <row r="503" spans="1:2" s="32" customFormat="1" ht="27" customHeight="1" x14ac:dyDescent="0.35">
      <c r="A503" s="95" t="s">
        <v>188</v>
      </c>
      <c r="B503" s="96"/>
    </row>
    <row r="504" spans="1:2" s="32" customFormat="1" ht="18.75" customHeight="1" x14ac:dyDescent="0.35">
      <c r="A504" s="36" t="s">
        <v>129</v>
      </c>
      <c r="B504" s="23">
        <f>SUM(B505:B507)</f>
        <v>21411.599999999999</v>
      </c>
    </row>
    <row r="505" spans="1:2" s="32" customFormat="1" ht="18.75" customHeight="1" x14ac:dyDescent="0.35">
      <c r="A505" s="12" t="s">
        <v>43</v>
      </c>
      <c r="B505" s="30">
        <v>12670.1</v>
      </c>
    </row>
    <row r="506" spans="1:2" s="32" customFormat="1" ht="26.25" customHeight="1" x14ac:dyDescent="0.35">
      <c r="A506" s="12" t="s">
        <v>171</v>
      </c>
      <c r="B506" s="30">
        <v>7837.4</v>
      </c>
    </row>
    <row r="507" spans="1:2" s="32" customFormat="1" ht="26.25" customHeight="1" x14ac:dyDescent="0.35">
      <c r="A507" s="12" t="s">
        <v>153</v>
      </c>
      <c r="B507" s="30">
        <v>904.1</v>
      </c>
    </row>
    <row r="508" spans="1:2" s="32" customFormat="1" ht="18.75" customHeight="1" x14ac:dyDescent="0.35">
      <c r="A508" s="37" t="s">
        <v>39</v>
      </c>
      <c r="B508" s="22">
        <f>SUM(B509:B510)</f>
        <v>2061</v>
      </c>
    </row>
    <row r="509" spans="1:2" s="32" customFormat="1" ht="18.75" customHeight="1" x14ac:dyDescent="0.35">
      <c r="A509" s="12" t="s">
        <v>51</v>
      </c>
      <c r="B509" s="30">
        <v>1842</v>
      </c>
    </row>
    <row r="510" spans="1:2" s="32" customFormat="1" ht="18.75" customHeight="1" x14ac:dyDescent="0.35">
      <c r="A510" s="12" t="s">
        <v>153</v>
      </c>
      <c r="B510" s="40">
        <v>219</v>
      </c>
    </row>
    <row r="511" spans="1:2" s="32" customFormat="1" ht="18.75" customHeight="1" x14ac:dyDescent="0.35">
      <c r="A511" s="37" t="s">
        <v>130</v>
      </c>
      <c r="B511" s="23">
        <f>SUM(B512:B516)</f>
        <v>4219.2</v>
      </c>
    </row>
    <row r="512" spans="1:2" s="32" customFormat="1" ht="18.75" customHeight="1" x14ac:dyDescent="0.35">
      <c r="A512" s="12" t="s">
        <v>43</v>
      </c>
      <c r="B512" s="30">
        <v>2708.5</v>
      </c>
    </row>
    <row r="513" spans="1:2" s="32" customFormat="1" ht="28.5" customHeight="1" x14ac:dyDescent="0.35">
      <c r="A513" s="12" t="s">
        <v>172</v>
      </c>
      <c r="B513" s="30">
        <v>1187.6999999999998</v>
      </c>
    </row>
    <row r="514" spans="1:2" s="32" customFormat="1" ht="28.5" customHeight="1" x14ac:dyDescent="0.35">
      <c r="A514" s="12" t="s">
        <v>153</v>
      </c>
      <c r="B514" s="30">
        <v>176.8</v>
      </c>
    </row>
    <row r="515" spans="1:2" s="32" customFormat="1" ht="18.75" customHeight="1" x14ac:dyDescent="0.35">
      <c r="A515" s="35" t="s">
        <v>164</v>
      </c>
      <c r="B515" s="30">
        <v>105</v>
      </c>
    </row>
    <row r="516" spans="1:2" s="32" customFormat="1" ht="18.75" customHeight="1" x14ac:dyDescent="0.35">
      <c r="A516" s="12" t="s">
        <v>165</v>
      </c>
      <c r="B516" s="40">
        <v>41.2</v>
      </c>
    </row>
    <row r="517" spans="1:2" s="32" customFormat="1" ht="18.75" customHeight="1" x14ac:dyDescent="0.35">
      <c r="A517" s="37" t="s">
        <v>145</v>
      </c>
      <c r="B517" s="23">
        <f>SUM(B518:B522)</f>
        <v>1949</v>
      </c>
    </row>
    <row r="518" spans="1:2" s="32" customFormat="1" ht="18.75" customHeight="1" x14ac:dyDescent="0.35">
      <c r="A518" s="12" t="s">
        <v>43</v>
      </c>
      <c r="B518" s="30">
        <v>1038.4000000000001</v>
      </c>
    </row>
    <row r="519" spans="1:2" s="32" customFormat="1" ht="23.25" customHeight="1" x14ac:dyDescent="0.35">
      <c r="A519" s="12" t="s">
        <v>173</v>
      </c>
      <c r="B519" s="30">
        <v>755.19999999999993</v>
      </c>
    </row>
    <row r="520" spans="1:2" s="32" customFormat="1" ht="23.25" customHeight="1" x14ac:dyDescent="0.35">
      <c r="A520" s="12" t="s">
        <v>153</v>
      </c>
      <c r="B520" s="30">
        <v>29</v>
      </c>
    </row>
    <row r="521" spans="1:2" s="32" customFormat="1" ht="18.75" customHeight="1" x14ac:dyDescent="0.35">
      <c r="A521" s="35" t="s">
        <v>164</v>
      </c>
      <c r="B521" s="30">
        <v>104.4</v>
      </c>
    </row>
    <row r="522" spans="1:2" s="32" customFormat="1" ht="18.75" customHeight="1" x14ac:dyDescent="0.35">
      <c r="A522" s="14" t="s">
        <v>165</v>
      </c>
      <c r="B522" s="30">
        <v>22</v>
      </c>
    </row>
    <row r="523" spans="1:2" s="32" customFormat="1" ht="18.75" customHeight="1" x14ac:dyDescent="0.35">
      <c r="A523" s="38" t="s">
        <v>131</v>
      </c>
      <c r="B523" s="22">
        <f>SUM(B524:B530)</f>
        <v>1093.6000000000001</v>
      </c>
    </row>
    <row r="524" spans="1:2" s="32" customFormat="1" ht="18.75" customHeight="1" x14ac:dyDescent="0.35">
      <c r="A524" s="12" t="s">
        <v>43</v>
      </c>
      <c r="B524" s="30">
        <v>164</v>
      </c>
    </row>
    <row r="525" spans="1:2" s="32" customFormat="1" ht="24" customHeight="1" x14ac:dyDescent="0.35">
      <c r="A525" s="12" t="s">
        <v>174</v>
      </c>
      <c r="B525" s="30">
        <v>421</v>
      </c>
    </row>
    <row r="526" spans="1:2" s="32" customFormat="1" ht="18.75" customHeight="1" x14ac:dyDescent="0.35">
      <c r="A526" s="12" t="s">
        <v>170</v>
      </c>
      <c r="B526" s="30">
        <v>112</v>
      </c>
    </row>
    <row r="527" spans="1:2" s="32" customFormat="1" ht="18.75" customHeight="1" x14ac:dyDescent="0.35">
      <c r="A527" s="12" t="s">
        <v>153</v>
      </c>
      <c r="B527" s="30">
        <v>20.2</v>
      </c>
    </row>
    <row r="528" spans="1:2" s="32" customFormat="1" ht="18.75" customHeight="1" x14ac:dyDescent="0.35">
      <c r="A528" s="35" t="s">
        <v>164</v>
      </c>
      <c r="B528" s="30">
        <v>47.1</v>
      </c>
    </row>
    <row r="529" spans="1:2" s="32" customFormat="1" ht="18.75" customHeight="1" x14ac:dyDescent="0.35">
      <c r="A529" s="35" t="s">
        <v>168</v>
      </c>
      <c r="B529" s="30">
        <v>320.39999999999998</v>
      </c>
    </row>
    <row r="530" spans="1:2" s="32" customFormat="1" ht="18.75" customHeight="1" x14ac:dyDescent="0.35">
      <c r="A530" s="14" t="s">
        <v>165</v>
      </c>
      <c r="B530" s="30">
        <v>8.9</v>
      </c>
    </row>
    <row r="531" spans="1:2" s="32" customFormat="1" ht="18.75" customHeight="1" x14ac:dyDescent="0.35">
      <c r="A531" s="34" t="s">
        <v>132</v>
      </c>
      <c r="B531" s="22">
        <f>B532+B533+B534</f>
        <v>322.60000000000002</v>
      </c>
    </row>
    <row r="532" spans="1:2" s="32" customFormat="1" ht="18.75" customHeight="1" x14ac:dyDescent="0.35">
      <c r="A532" s="12" t="s">
        <v>43</v>
      </c>
      <c r="B532" s="30">
        <v>239.1</v>
      </c>
    </row>
    <row r="533" spans="1:2" s="32" customFormat="1" ht="18.75" customHeight="1" x14ac:dyDescent="0.35">
      <c r="A533" s="12" t="s">
        <v>153</v>
      </c>
      <c r="B533" s="40">
        <v>2.4</v>
      </c>
    </row>
    <row r="534" spans="1:2" s="32" customFormat="1" ht="18.75" customHeight="1" x14ac:dyDescent="0.35">
      <c r="A534" s="12" t="s">
        <v>169</v>
      </c>
      <c r="B534" s="40">
        <v>81.099999999999994</v>
      </c>
    </row>
    <row r="535" spans="1:2" s="32" customFormat="1" ht="18.75" customHeight="1" x14ac:dyDescent="0.35">
      <c r="A535" s="37" t="s">
        <v>133</v>
      </c>
      <c r="B535" s="23">
        <f>B504+B508+B511+B517+B523+B531</f>
        <v>31056.999999999996</v>
      </c>
    </row>
    <row r="536" spans="1:2" s="32" customFormat="1" ht="18.75" customHeight="1" x14ac:dyDescent="0.35">
      <c r="A536" s="12" t="s">
        <v>43</v>
      </c>
      <c r="B536" s="30">
        <f>B505+B509+B512+B518+B524+B532</f>
        <v>18662.099999999999</v>
      </c>
    </row>
    <row r="537" spans="1:2" s="32" customFormat="1" ht="30" customHeight="1" x14ac:dyDescent="0.35">
      <c r="A537" s="12" t="s">
        <v>175</v>
      </c>
      <c r="B537" s="30">
        <f>B506+B513+B519+B525</f>
        <v>10201.299999999999</v>
      </c>
    </row>
    <row r="538" spans="1:2" s="32" customFormat="1" ht="18.75" customHeight="1" x14ac:dyDescent="0.35">
      <c r="A538" s="12" t="s">
        <v>170</v>
      </c>
      <c r="B538" s="30">
        <f>B526</f>
        <v>112</v>
      </c>
    </row>
    <row r="539" spans="1:2" s="32" customFormat="1" ht="18.75" customHeight="1" x14ac:dyDescent="0.35">
      <c r="A539" s="12" t="s">
        <v>153</v>
      </c>
      <c r="B539" s="30">
        <f>B507+B510+B514+B520+B527+B533</f>
        <v>1351.5</v>
      </c>
    </row>
    <row r="540" spans="1:2" s="32" customFormat="1" ht="18.75" customHeight="1" x14ac:dyDescent="0.35">
      <c r="A540" s="35" t="s">
        <v>164</v>
      </c>
      <c r="B540" s="30">
        <f>B515+B521+B528</f>
        <v>256.5</v>
      </c>
    </row>
    <row r="541" spans="1:2" s="32" customFormat="1" ht="18.75" customHeight="1" x14ac:dyDescent="0.35">
      <c r="A541" s="35" t="s">
        <v>168</v>
      </c>
      <c r="B541" s="31">
        <f>B529</f>
        <v>320.39999999999998</v>
      </c>
    </row>
    <row r="542" spans="1:2" s="32" customFormat="1" ht="18.75" customHeight="1" x14ac:dyDescent="0.35">
      <c r="A542" s="12" t="s">
        <v>169</v>
      </c>
      <c r="B542" s="31">
        <f>B534</f>
        <v>81.099999999999994</v>
      </c>
    </row>
    <row r="543" spans="1:2" s="32" customFormat="1" ht="18.75" customHeight="1" x14ac:dyDescent="0.35">
      <c r="A543" s="12" t="s">
        <v>165</v>
      </c>
      <c r="B543" s="31">
        <f>B516+B522+B530</f>
        <v>72.100000000000009</v>
      </c>
    </row>
    <row r="544" spans="1:2" s="32" customFormat="1" ht="25.9" customHeight="1" x14ac:dyDescent="0.35">
      <c r="A544" s="95" t="s">
        <v>190</v>
      </c>
      <c r="B544" s="96"/>
    </row>
    <row r="545" spans="1:2" s="32" customFormat="1" ht="18.75" customHeight="1" x14ac:dyDescent="0.35">
      <c r="A545" s="38" t="s">
        <v>39</v>
      </c>
      <c r="B545" s="23">
        <f>SUM(B546:B547)</f>
        <v>16.2</v>
      </c>
    </row>
    <row r="546" spans="1:2" s="32" customFormat="1" ht="18.75" customHeight="1" x14ac:dyDescent="0.35">
      <c r="A546" s="12" t="s">
        <v>43</v>
      </c>
      <c r="B546" s="40">
        <v>6</v>
      </c>
    </row>
    <row r="547" spans="1:2" s="32" customFormat="1" ht="31.5" customHeight="1" x14ac:dyDescent="0.35">
      <c r="A547" s="12" t="s">
        <v>176</v>
      </c>
      <c r="B547" s="30">
        <v>10.199999999999999</v>
      </c>
    </row>
    <row r="548" spans="1:2" s="32" customFormat="1" ht="18.75" customHeight="1" x14ac:dyDescent="0.35">
      <c r="A548" s="37" t="s">
        <v>134</v>
      </c>
      <c r="B548" s="22">
        <f>SUM(B549:B554)</f>
        <v>1228.1999999999998</v>
      </c>
    </row>
    <row r="549" spans="1:2" s="32" customFormat="1" ht="18.75" customHeight="1" x14ac:dyDescent="0.35">
      <c r="A549" s="12" t="s">
        <v>43</v>
      </c>
      <c r="B549" s="30">
        <v>27.3</v>
      </c>
    </row>
    <row r="550" spans="1:2" s="32" customFormat="1" ht="18.75" customHeight="1" x14ac:dyDescent="0.35">
      <c r="A550" s="12" t="s">
        <v>140</v>
      </c>
      <c r="B550" s="30">
        <v>78</v>
      </c>
    </row>
    <row r="551" spans="1:2" s="32" customFormat="1" ht="28.15" customHeight="1" x14ac:dyDescent="0.35">
      <c r="A551" s="12" t="s">
        <v>150</v>
      </c>
      <c r="B551" s="30">
        <v>21.2</v>
      </c>
    </row>
    <row r="552" spans="1:2" s="32" customFormat="1" ht="18.75" customHeight="1" x14ac:dyDescent="0.35">
      <c r="A552" s="35" t="s">
        <v>164</v>
      </c>
      <c r="B552" s="30">
        <v>3</v>
      </c>
    </row>
    <row r="553" spans="1:2" s="32" customFormat="1" ht="31.5" customHeight="1" x14ac:dyDescent="0.35">
      <c r="A553" s="12" t="s">
        <v>177</v>
      </c>
      <c r="B553" s="30">
        <v>1090.0999999999999</v>
      </c>
    </row>
    <row r="554" spans="1:2" s="32" customFormat="1" ht="18.649999999999999" customHeight="1" x14ac:dyDescent="0.35">
      <c r="A554" s="14" t="s">
        <v>165</v>
      </c>
      <c r="B554" s="30">
        <v>8.6</v>
      </c>
    </row>
    <row r="555" spans="1:2" s="32" customFormat="1" ht="18.75" customHeight="1" x14ac:dyDescent="0.35">
      <c r="A555" s="38" t="s">
        <v>135</v>
      </c>
      <c r="B555" s="22">
        <f>B545+B548</f>
        <v>1244.3999999999999</v>
      </c>
    </row>
    <row r="556" spans="1:2" s="32" customFormat="1" ht="18.75" customHeight="1" x14ac:dyDescent="0.35">
      <c r="A556" s="39" t="s">
        <v>43</v>
      </c>
      <c r="B556" s="30">
        <f>B546+B549</f>
        <v>33.299999999999997</v>
      </c>
    </row>
    <row r="557" spans="1:2" s="32" customFormat="1" ht="18.75" customHeight="1" x14ac:dyDescent="0.35">
      <c r="A557" s="35" t="s">
        <v>141</v>
      </c>
      <c r="B557" s="30">
        <f>B550</f>
        <v>78</v>
      </c>
    </row>
    <row r="558" spans="1:2" s="32" customFormat="1" ht="28.15" customHeight="1" x14ac:dyDescent="0.35">
      <c r="A558" s="12" t="s">
        <v>149</v>
      </c>
      <c r="B558" s="30">
        <f>B551</f>
        <v>21.2</v>
      </c>
    </row>
    <row r="559" spans="1:2" s="32" customFormat="1" ht="18" customHeight="1" x14ac:dyDescent="0.35">
      <c r="A559" s="35" t="s">
        <v>164</v>
      </c>
      <c r="B559" s="30">
        <f>B552</f>
        <v>3</v>
      </c>
    </row>
    <row r="560" spans="1:2" s="32" customFormat="1" ht="29.25" customHeight="1" x14ac:dyDescent="0.35">
      <c r="A560" s="12" t="s">
        <v>178</v>
      </c>
      <c r="B560" s="30">
        <f>B547+B553</f>
        <v>1100.3</v>
      </c>
    </row>
    <row r="561" spans="1:2" s="32" customFormat="1" ht="21" customHeight="1" x14ac:dyDescent="0.35">
      <c r="A561" s="12" t="s">
        <v>165</v>
      </c>
      <c r="B561" s="30">
        <f>B554</f>
        <v>8.6</v>
      </c>
    </row>
    <row r="562" spans="1:2" s="32" customFormat="1" ht="18.75" customHeight="1" x14ac:dyDescent="0.35">
      <c r="A562" s="37" t="s">
        <v>136</v>
      </c>
      <c r="B562" s="22">
        <f>B20+B39+B51+B59+B66+B78+B85+B90+B98+B142+B155+B488+B500+B535+B555</f>
        <v>226958.3</v>
      </c>
    </row>
    <row r="563" spans="1:2" s="32" customFormat="1" ht="18.75" customHeight="1" x14ac:dyDescent="0.35">
      <c r="A563" s="12" t="s">
        <v>43</v>
      </c>
      <c r="B563" s="30">
        <f>B21+B40+B52+B67+B79+B86+B99+B143+B156+B489+B501+B536+B556+B91</f>
        <v>103361.9</v>
      </c>
    </row>
    <row r="564" spans="1:2" s="32" customFormat="1" ht="18.75" customHeight="1" x14ac:dyDescent="0.35">
      <c r="A564" s="12" t="s">
        <v>141</v>
      </c>
      <c r="B564" s="30">
        <f>B60+B557</f>
        <v>390</v>
      </c>
    </row>
    <row r="565" spans="1:2" s="32" customFormat="1" ht="34.15" customHeight="1" x14ac:dyDescent="0.35">
      <c r="A565" s="12" t="s">
        <v>149</v>
      </c>
      <c r="B565" s="30">
        <f>B61+B558</f>
        <v>161.5</v>
      </c>
    </row>
    <row r="566" spans="1:2" s="32" customFormat="1" ht="25.5" customHeight="1" x14ac:dyDescent="0.35">
      <c r="A566" s="12" t="s">
        <v>172</v>
      </c>
      <c r="B566" s="30">
        <f>B22+B537+B560</f>
        <v>12004.8</v>
      </c>
    </row>
    <row r="567" spans="1:2" s="32" customFormat="1" ht="18.75" customHeight="1" x14ac:dyDescent="0.35">
      <c r="A567" s="39" t="s">
        <v>164</v>
      </c>
      <c r="B567" s="30">
        <f>B80+B145+B158+B490+B540+B559</f>
        <v>5521</v>
      </c>
    </row>
    <row r="568" spans="1:2" s="32" customFormat="1" ht="18.75" customHeight="1" x14ac:dyDescent="0.35">
      <c r="A568" s="35" t="s">
        <v>168</v>
      </c>
      <c r="B568" s="30">
        <f>B491+B541</f>
        <v>51407.299999999988</v>
      </c>
    </row>
    <row r="569" spans="1:2" s="32" customFormat="1" ht="18.75" customHeight="1" x14ac:dyDescent="0.35">
      <c r="A569" s="12" t="s">
        <v>170</v>
      </c>
      <c r="B569" s="30">
        <f>B492+B538</f>
        <v>2613</v>
      </c>
    </row>
    <row r="570" spans="1:2" s="32" customFormat="1" ht="18.75" customHeight="1" x14ac:dyDescent="0.35">
      <c r="A570" s="12" t="s">
        <v>179</v>
      </c>
      <c r="B570" s="30">
        <f>B41+B100</f>
        <v>5895.1</v>
      </c>
    </row>
    <row r="571" spans="1:2" s="32" customFormat="1" ht="29.25" customHeight="1" x14ac:dyDescent="0.35">
      <c r="A571" s="12" t="s">
        <v>167</v>
      </c>
      <c r="B571" s="30">
        <f>B101</f>
        <v>4625.8</v>
      </c>
    </row>
    <row r="572" spans="1:2" s="32" customFormat="1" ht="18.75" customHeight="1" x14ac:dyDescent="0.35">
      <c r="A572" s="12" t="s">
        <v>180</v>
      </c>
      <c r="B572" s="30">
        <f>B43</f>
        <v>6000</v>
      </c>
    </row>
    <row r="573" spans="1:2" s="32" customFormat="1" ht="18.75" customHeight="1" x14ac:dyDescent="0.35">
      <c r="A573" s="12" t="s">
        <v>153</v>
      </c>
      <c r="B573" s="30">
        <f>B23+B42+B53+B144+B157+B493+B502+B539</f>
        <v>4094.5999999999995</v>
      </c>
    </row>
    <row r="574" spans="1:2" s="32" customFormat="1" ht="18.75" customHeight="1" x14ac:dyDescent="0.35">
      <c r="A574" s="12" t="s">
        <v>169</v>
      </c>
      <c r="B574" s="30">
        <f>SUM(B44+B494+B542)</f>
        <v>15453.1</v>
      </c>
    </row>
    <row r="575" spans="1:2" s="32" customFormat="1" ht="18.75" customHeight="1" x14ac:dyDescent="0.35">
      <c r="A575" s="14" t="s">
        <v>165</v>
      </c>
      <c r="B575" s="30">
        <f>B45+B54+B68+B81+B102+B146+B159+B495+B543+B561</f>
        <v>15430.2</v>
      </c>
    </row>
    <row r="576" spans="1:2" x14ac:dyDescent="0.3">
      <c r="B576" s="19"/>
    </row>
    <row r="577" spans="2:2" x14ac:dyDescent="0.3">
      <c r="B577" s="19"/>
    </row>
    <row r="578" spans="2:2" x14ac:dyDescent="0.3">
      <c r="B578" s="19"/>
    </row>
  </sheetData>
  <mergeCells count="16">
    <mergeCell ref="A2:B2"/>
    <mergeCell ref="A82:B82"/>
    <mergeCell ref="A87:B87"/>
    <mergeCell ref="A92:B92"/>
    <mergeCell ref="A103:B103"/>
    <mergeCell ref="A5:B5"/>
    <mergeCell ref="A24:B24"/>
    <mergeCell ref="A46:B46"/>
    <mergeCell ref="A55:B55"/>
    <mergeCell ref="A62:B62"/>
    <mergeCell ref="A69:B69"/>
    <mergeCell ref="A160:B160"/>
    <mergeCell ref="A496:B496"/>
    <mergeCell ref="A503:B503"/>
    <mergeCell ref="A544:B544"/>
    <mergeCell ref="A147:B147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FE5D-4F56-49A7-A5F3-932578E3732D}">
  <dimension ref="A1:E79"/>
  <sheetViews>
    <sheetView workbookViewId="0">
      <selection activeCell="I61" sqref="I61"/>
    </sheetView>
  </sheetViews>
  <sheetFormatPr defaultColWidth="8.81640625" defaultRowHeight="12.5" x14ac:dyDescent="0.25"/>
  <cols>
    <col min="1" max="1" width="33.7265625" style="49" customWidth="1"/>
    <col min="2" max="2" width="11.54296875" style="49" customWidth="1"/>
    <col min="3" max="3" width="12.81640625" style="49" customWidth="1"/>
    <col min="4" max="4" width="10.26953125" style="49" customWidth="1"/>
    <col min="5" max="5" width="13.54296875" style="49" customWidth="1"/>
    <col min="6" max="16384" width="8.81640625" style="49"/>
  </cols>
  <sheetData>
    <row r="1" spans="1:5" ht="92.25" customHeight="1" x14ac:dyDescent="0.3">
      <c r="A1" s="3"/>
      <c r="B1" s="3"/>
      <c r="C1" s="3"/>
      <c r="D1" s="3"/>
      <c r="E1" s="3"/>
    </row>
    <row r="2" spans="1:5" ht="45.75" customHeight="1" x14ac:dyDescent="0.25">
      <c r="A2" s="99" t="s">
        <v>191</v>
      </c>
      <c r="B2" s="99"/>
      <c r="C2" s="99"/>
      <c r="D2" s="99"/>
      <c r="E2" s="99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2" t="s">
        <v>192</v>
      </c>
      <c r="B5" s="102" t="s">
        <v>151</v>
      </c>
      <c r="C5" s="105" t="s">
        <v>193</v>
      </c>
      <c r="D5" s="106"/>
      <c r="E5" s="107"/>
    </row>
    <row r="6" spans="1:5" ht="45.75" customHeight="1" x14ac:dyDescent="0.25">
      <c r="A6" s="103"/>
      <c r="B6" s="103"/>
      <c r="C6" s="108" t="s">
        <v>194</v>
      </c>
      <c r="D6" s="110" t="s">
        <v>195</v>
      </c>
      <c r="E6" s="102" t="s">
        <v>196</v>
      </c>
    </row>
    <row r="7" spans="1:5" ht="69" customHeight="1" x14ac:dyDescent="0.25">
      <c r="A7" s="104"/>
      <c r="B7" s="104"/>
      <c r="C7" s="109"/>
      <c r="D7" s="111"/>
      <c r="E7" s="104"/>
    </row>
    <row r="8" spans="1:5" ht="18.75" customHeight="1" x14ac:dyDescent="0.25">
      <c r="A8" s="50" t="s">
        <v>53</v>
      </c>
      <c r="B8" s="51">
        <f>C8+D8+E8</f>
        <v>698</v>
      </c>
      <c r="C8" s="8"/>
      <c r="D8" s="52"/>
      <c r="E8" s="53">
        <v>698</v>
      </c>
    </row>
    <row r="9" spans="1:5" ht="15.5" x14ac:dyDescent="0.25">
      <c r="A9" s="54" t="s">
        <v>73</v>
      </c>
      <c r="B9" s="51">
        <f t="shared" ref="B9:B72" si="0">C9+D9+E9</f>
        <v>180</v>
      </c>
      <c r="C9" s="8">
        <v>110</v>
      </c>
      <c r="D9" s="8"/>
      <c r="E9" s="55">
        <v>70</v>
      </c>
    </row>
    <row r="10" spans="1:5" ht="31" x14ac:dyDescent="0.25">
      <c r="A10" s="54" t="s">
        <v>197</v>
      </c>
      <c r="B10" s="51">
        <f t="shared" si="0"/>
        <v>270</v>
      </c>
      <c r="C10" s="8"/>
      <c r="D10" s="8"/>
      <c r="E10" s="55">
        <v>270</v>
      </c>
    </row>
    <row r="11" spans="1:5" ht="15.5" x14ac:dyDescent="0.25">
      <c r="A11" s="54" t="s">
        <v>64</v>
      </c>
      <c r="B11" s="51">
        <f t="shared" si="0"/>
        <v>4.3</v>
      </c>
      <c r="C11" s="8"/>
      <c r="D11" s="8">
        <v>4.3</v>
      </c>
      <c r="E11" s="41"/>
    </row>
    <row r="12" spans="1:5" ht="15.5" x14ac:dyDescent="0.25">
      <c r="A12" s="54" t="s">
        <v>45</v>
      </c>
      <c r="B12" s="51">
        <f t="shared" si="0"/>
        <v>338.8</v>
      </c>
      <c r="C12" s="8"/>
      <c r="D12" s="8">
        <v>256.8</v>
      </c>
      <c r="E12" s="41">
        <v>82</v>
      </c>
    </row>
    <row r="13" spans="1:5" ht="15.5" x14ac:dyDescent="0.25">
      <c r="A13" s="54" t="s">
        <v>66</v>
      </c>
      <c r="B13" s="51">
        <f t="shared" si="0"/>
        <v>15</v>
      </c>
      <c r="C13" s="8"/>
      <c r="D13" s="8">
        <v>15</v>
      </c>
      <c r="E13" s="41"/>
    </row>
    <row r="14" spans="1:5" ht="15.5" x14ac:dyDescent="0.25">
      <c r="A14" s="54" t="s">
        <v>65</v>
      </c>
      <c r="B14" s="51">
        <f t="shared" si="0"/>
        <v>16.600000000000001</v>
      </c>
      <c r="C14" s="8"/>
      <c r="D14" s="8">
        <v>14</v>
      </c>
      <c r="E14" s="41">
        <v>2.6</v>
      </c>
    </row>
    <row r="15" spans="1:5" ht="15.5" x14ac:dyDescent="0.25">
      <c r="A15" s="54" t="s">
        <v>198</v>
      </c>
      <c r="B15" s="51">
        <f t="shared" si="0"/>
        <v>55</v>
      </c>
      <c r="C15" s="8"/>
      <c r="D15" s="8">
        <v>47</v>
      </c>
      <c r="E15" s="41">
        <v>8</v>
      </c>
    </row>
    <row r="16" spans="1:5" ht="15.5" x14ac:dyDescent="0.25">
      <c r="A16" s="54" t="s">
        <v>69</v>
      </c>
      <c r="B16" s="51">
        <f t="shared" si="0"/>
        <v>200</v>
      </c>
      <c r="C16" s="8"/>
      <c r="D16" s="8">
        <v>148</v>
      </c>
      <c r="E16" s="41">
        <v>52</v>
      </c>
    </row>
    <row r="17" spans="1:5" ht="15.5" x14ac:dyDescent="0.25">
      <c r="A17" s="54" t="s">
        <v>67</v>
      </c>
      <c r="B17" s="51">
        <f t="shared" si="0"/>
        <v>51</v>
      </c>
      <c r="C17" s="8"/>
      <c r="D17" s="8">
        <v>50.4</v>
      </c>
      <c r="E17" s="41">
        <v>0.6</v>
      </c>
    </row>
    <row r="18" spans="1:5" ht="15.5" x14ac:dyDescent="0.25">
      <c r="A18" s="56" t="s">
        <v>139</v>
      </c>
      <c r="B18" s="51">
        <f t="shared" si="0"/>
        <v>160</v>
      </c>
      <c r="C18" s="20"/>
      <c r="D18" s="20">
        <v>96</v>
      </c>
      <c r="E18" s="41">
        <v>64</v>
      </c>
    </row>
    <row r="19" spans="1:5" ht="15.5" x14ac:dyDescent="0.25">
      <c r="A19" s="56" t="s">
        <v>199</v>
      </c>
      <c r="B19" s="51">
        <f t="shared" si="0"/>
        <v>93</v>
      </c>
      <c r="C19" s="20"/>
      <c r="D19" s="8">
        <v>93</v>
      </c>
      <c r="E19" s="41"/>
    </row>
    <row r="20" spans="1:5" ht="15.5" x14ac:dyDescent="0.35">
      <c r="A20" s="57" t="s">
        <v>200</v>
      </c>
      <c r="B20" s="51">
        <f t="shared" si="0"/>
        <v>117.3</v>
      </c>
      <c r="C20" s="8">
        <v>112</v>
      </c>
      <c r="D20" s="8">
        <v>5</v>
      </c>
      <c r="E20" s="41">
        <v>0.3</v>
      </c>
    </row>
    <row r="21" spans="1:5" ht="15.5" x14ac:dyDescent="0.35">
      <c r="A21" s="57" t="s">
        <v>201</v>
      </c>
      <c r="B21" s="51">
        <f t="shared" si="0"/>
        <v>61.699999999999996</v>
      </c>
      <c r="C21" s="8">
        <v>57.5</v>
      </c>
      <c r="D21" s="8">
        <v>3.8</v>
      </c>
      <c r="E21" s="41">
        <v>0.4</v>
      </c>
    </row>
    <row r="22" spans="1:5" ht="15.5" x14ac:dyDescent="0.35">
      <c r="A22" s="57" t="s">
        <v>202</v>
      </c>
      <c r="B22" s="51">
        <f t="shared" si="0"/>
        <v>79.5</v>
      </c>
      <c r="C22" s="8">
        <v>73.8</v>
      </c>
      <c r="D22" s="8">
        <v>5.3</v>
      </c>
      <c r="E22" s="41">
        <v>0.4</v>
      </c>
    </row>
    <row r="23" spans="1:5" ht="15.5" x14ac:dyDescent="0.35">
      <c r="A23" s="57" t="s">
        <v>203</v>
      </c>
      <c r="B23" s="51">
        <f t="shared" si="0"/>
        <v>97</v>
      </c>
      <c r="C23" s="8">
        <v>92.7</v>
      </c>
      <c r="D23" s="8">
        <v>3.7</v>
      </c>
      <c r="E23" s="41">
        <v>0.6</v>
      </c>
    </row>
    <row r="24" spans="1:5" ht="15.5" x14ac:dyDescent="0.35">
      <c r="A24" s="57" t="s">
        <v>204</v>
      </c>
      <c r="B24" s="51">
        <f t="shared" si="0"/>
        <v>122.2</v>
      </c>
      <c r="C24" s="8">
        <v>117</v>
      </c>
      <c r="D24" s="8">
        <v>4.4000000000000004</v>
      </c>
      <c r="E24" s="41">
        <v>0.8</v>
      </c>
    </row>
    <row r="25" spans="1:5" ht="15.5" x14ac:dyDescent="0.35">
      <c r="A25" s="57" t="s">
        <v>205</v>
      </c>
      <c r="B25" s="51">
        <f t="shared" si="0"/>
        <v>50.800000000000004</v>
      </c>
      <c r="C25" s="8">
        <v>47.9</v>
      </c>
      <c r="D25" s="8">
        <v>2.7</v>
      </c>
      <c r="E25" s="41">
        <v>0.2</v>
      </c>
    </row>
    <row r="26" spans="1:5" ht="15.5" x14ac:dyDescent="0.35">
      <c r="A26" s="57" t="s">
        <v>206</v>
      </c>
      <c r="B26" s="51">
        <f t="shared" si="0"/>
        <v>56.8</v>
      </c>
      <c r="C26" s="8">
        <v>54.4</v>
      </c>
      <c r="D26" s="8">
        <v>2</v>
      </c>
      <c r="E26" s="41">
        <v>0.4</v>
      </c>
    </row>
    <row r="27" spans="1:5" ht="15.5" x14ac:dyDescent="0.35">
      <c r="A27" s="57" t="s">
        <v>207</v>
      </c>
      <c r="B27" s="51">
        <f t="shared" si="0"/>
        <v>79.3</v>
      </c>
      <c r="C27" s="8">
        <v>74.099999999999994</v>
      </c>
      <c r="D27" s="8">
        <v>4.5</v>
      </c>
      <c r="E27" s="41">
        <v>0.7</v>
      </c>
    </row>
    <row r="28" spans="1:5" ht="30.75" customHeight="1" x14ac:dyDescent="0.35">
      <c r="A28" s="57" t="s">
        <v>208</v>
      </c>
      <c r="B28" s="51">
        <f t="shared" si="0"/>
        <v>73.599999999999994</v>
      </c>
      <c r="C28" s="8">
        <v>68.8</v>
      </c>
      <c r="D28" s="8">
        <v>4.5</v>
      </c>
      <c r="E28" s="41">
        <v>0.3</v>
      </c>
    </row>
    <row r="29" spans="1:5" ht="15.5" x14ac:dyDescent="0.35">
      <c r="A29" s="57" t="s">
        <v>209</v>
      </c>
      <c r="B29" s="51">
        <f t="shared" si="0"/>
        <v>60.099999999999994</v>
      </c>
      <c r="C29" s="8">
        <v>57.4</v>
      </c>
      <c r="D29" s="8">
        <v>2.4</v>
      </c>
      <c r="E29" s="41">
        <v>0.3</v>
      </c>
    </row>
    <row r="30" spans="1:5" ht="15.5" x14ac:dyDescent="0.35">
      <c r="A30" s="57" t="s">
        <v>210</v>
      </c>
      <c r="B30" s="51">
        <f t="shared" si="0"/>
        <v>54.1</v>
      </c>
      <c r="C30" s="8">
        <v>52.7</v>
      </c>
      <c r="D30" s="8">
        <v>1.1000000000000001</v>
      </c>
      <c r="E30" s="41">
        <v>0.3</v>
      </c>
    </row>
    <row r="31" spans="1:5" ht="15.5" x14ac:dyDescent="0.35">
      <c r="A31" s="57" t="s">
        <v>211</v>
      </c>
      <c r="B31" s="51">
        <f t="shared" si="0"/>
        <v>110.2</v>
      </c>
      <c r="C31" s="8">
        <v>106.4</v>
      </c>
      <c r="D31" s="8">
        <v>3.3</v>
      </c>
      <c r="E31" s="41">
        <v>0.5</v>
      </c>
    </row>
    <row r="32" spans="1:5" ht="15.5" x14ac:dyDescent="0.35">
      <c r="A32" s="57" t="s">
        <v>212</v>
      </c>
      <c r="B32" s="51">
        <f t="shared" si="0"/>
        <v>48.9</v>
      </c>
      <c r="C32" s="8">
        <v>46.5</v>
      </c>
      <c r="D32" s="8">
        <v>2.1</v>
      </c>
      <c r="E32" s="41">
        <v>0.3</v>
      </c>
    </row>
    <row r="33" spans="1:5" ht="15.5" x14ac:dyDescent="0.35">
      <c r="A33" s="57" t="s">
        <v>213</v>
      </c>
      <c r="B33" s="51">
        <f t="shared" si="0"/>
        <v>70.599999999999994</v>
      </c>
      <c r="C33" s="8">
        <v>69.7</v>
      </c>
      <c r="D33" s="8">
        <v>0.6</v>
      </c>
      <c r="E33" s="41">
        <v>0.3</v>
      </c>
    </row>
    <row r="34" spans="1:5" ht="15.5" x14ac:dyDescent="0.35">
      <c r="A34" s="57" t="s">
        <v>214</v>
      </c>
      <c r="B34" s="51">
        <f t="shared" si="0"/>
        <v>50.5</v>
      </c>
      <c r="C34" s="8">
        <v>45</v>
      </c>
      <c r="D34" s="8">
        <v>5</v>
      </c>
      <c r="E34" s="41">
        <v>0.5</v>
      </c>
    </row>
    <row r="35" spans="1:5" ht="15.5" x14ac:dyDescent="0.35">
      <c r="A35" s="57" t="s">
        <v>215</v>
      </c>
      <c r="B35" s="51">
        <f t="shared" si="0"/>
        <v>98.8</v>
      </c>
      <c r="C35" s="8">
        <v>95.5</v>
      </c>
      <c r="D35" s="8">
        <v>3</v>
      </c>
      <c r="E35" s="41">
        <v>0.3</v>
      </c>
    </row>
    <row r="36" spans="1:5" ht="15.5" x14ac:dyDescent="0.35">
      <c r="A36" s="57" t="s">
        <v>216</v>
      </c>
      <c r="B36" s="51">
        <f t="shared" si="0"/>
        <v>80.400000000000006</v>
      </c>
      <c r="C36" s="8">
        <v>76.2</v>
      </c>
      <c r="D36" s="8">
        <v>3.8</v>
      </c>
      <c r="E36" s="41">
        <v>0.4</v>
      </c>
    </row>
    <row r="37" spans="1:5" ht="15.5" x14ac:dyDescent="0.35">
      <c r="A37" s="57" t="s">
        <v>217</v>
      </c>
      <c r="B37" s="51">
        <f t="shared" si="0"/>
        <v>80</v>
      </c>
      <c r="C37" s="8">
        <v>76.5</v>
      </c>
      <c r="D37" s="8">
        <v>3.1</v>
      </c>
      <c r="E37" s="41">
        <v>0.4</v>
      </c>
    </row>
    <row r="38" spans="1:5" ht="15.5" x14ac:dyDescent="0.35">
      <c r="A38" s="57" t="s">
        <v>218</v>
      </c>
      <c r="B38" s="51">
        <f t="shared" si="0"/>
        <v>89.9</v>
      </c>
      <c r="C38" s="8">
        <v>83.2</v>
      </c>
      <c r="D38" s="8">
        <v>6.5</v>
      </c>
      <c r="E38" s="41">
        <v>0.2</v>
      </c>
    </row>
    <row r="39" spans="1:5" ht="15.5" x14ac:dyDescent="0.35">
      <c r="A39" s="57" t="s">
        <v>219</v>
      </c>
      <c r="B39" s="51">
        <f t="shared" si="0"/>
        <v>71.2</v>
      </c>
      <c r="C39" s="8">
        <v>68.3</v>
      </c>
      <c r="D39" s="8">
        <v>2.4</v>
      </c>
      <c r="E39" s="41">
        <v>0.5</v>
      </c>
    </row>
    <row r="40" spans="1:5" ht="15.5" x14ac:dyDescent="0.35">
      <c r="A40" s="57" t="s">
        <v>220</v>
      </c>
      <c r="B40" s="51">
        <f t="shared" si="0"/>
        <v>79.800000000000011</v>
      </c>
      <c r="C40" s="8">
        <v>75.2</v>
      </c>
      <c r="D40" s="8">
        <v>4.2</v>
      </c>
      <c r="E40" s="41">
        <v>0.4</v>
      </c>
    </row>
    <row r="41" spans="1:5" ht="15.5" x14ac:dyDescent="0.35">
      <c r="A41" s="57" t="s">
        <v>221</v>
      </c>
      <c r="B41" s="51">
        <f t="shared" si="0"/>
        <v>101.5</v>
      </c>
      <c r="C41" s="8">
        <v>99</v>
      </c>
      <c r="D41" s="8">
        <v>2</v>
      </c>
      <c r="E41" s="41">
        <v>0.5</v>
      </c>
    </row>
    <row r="42" spans="1:5" ht="15.5" x14ac:dyDescent="0.35">
      <c r="A42" s="57" t="s">
        <v>222</v>
      </c>
      <c r="B42" s="51">
        <f t="shared" si="0"/>
        <v>110.2</v>
      </c>
      <c r="C42" s="8">
        <v>105.3</v>
      </c>
      <c r="D42" s="8">
        <v>4.2</v>
      </c>
      <c r="E42" s="41">
        <v>0.7</v>
      </c>
    </row>
    <row r="43" spans="1:5" ht="15.5" x14ac:dyDescent="0.35">
      <c r="A43" s="57" t="s">
        <v>223</v>
      </c>
      <c r="B43" s="51">
        <f t="shared" si="0"/>
        <v>122.9</v>
      </c>
      <c r="C43" s="8">
        <v>121</v>
      </c>
      <c r="D43" s="8">
        <v>1.7</v>
      </c>
      <c r="E43" s="41">
        <v>0.2</v>
      </c>
    </row>
    <row r="44" spans="1:5" ht="15.5" x14ac:dyDescent="0.35">
      <c r="A44" s="57" t="s">
        <v>224</v>
      </c>
      <c r="B44" s="51">
        <f t="shared" si="0"/>
        <v>92.1</v>
      </c>
      <c r="C44" s="8">
        <v>89.8</v>
      </c>
      <c r="D44" s="8">
        <v>2</v>
      </c>
      <c r="E44" s="41">
        <v>0.3</v>
      </c>
    </row>
    <row r="45" spans="1:5" ht="15.5" x14ac:dyDescent="0.35">
      <c r="A45" s="57" t="s">
        <v>225</v>
      </c>
      <c r="B45" s="51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7" t="s">
        <v>226</v>
      </c>
      <c r="B46" s="51">
        <f t="shared" si="0"/>
        <v>82.1</v>
      </c>
      <c r="C46" s="8">
        <v>78.599999999999994</v>
      </c>
      <c r="D46" s="8">
        <v>2.6</v>
      </c>
      <c r="E46" s="41">
        <v>0.9</v>
      </c>
    </row>
    <row r="47" spans="1:5" ht="15.5" x14ac:dyDescent="0.35">
      <c r="A47" s="57" t="s">
        <v>227</v>
      </c>
      <c r="B47" s="51">
        <f t="shared" si="0"/>
        <v>101.3</v>
      </c>
      <c r="C47" s="8">
        <v>98.5</v>
      </c>
      <c r="D47" s="8">
        <v>2.5</v>
      </c>
      <c r="E47" s="41">
        <v>0.3</v>
      </c>
    </row>
    <row r="48" spans="1:5" ht="15.5" x14ac:dyDescent="0.35">
      <c r="A48" s="57" t="s">
        <v>228</v>
      </c>
      <c r="B48" s="51">
        <f t="shared" si="0"/>
        <v>71.899999999999991</v>
      </c>
      <c r="C48" s="8">
        <v>68.099999999999994</v>
      </c>
      <c r="D48" s="8">
        <v>3.3</v>
      </c>
      <c r="E48" s="41">
        <v>0.5</v>
      </c>
    </row>
    <row r="49" spans="1:5" ht="15.5" x14ac:dyDescent="0.35">
      <c r="A49" s="57" t="s">
        <v>105</v>
      </c>
      <c r="B49" s="51">
        <f t="shared" si="0"/>
        <v>8.5</v>
      </c>
      <c r="C49" s="8"/>
      <c r="D49" s="8"/>
      <c r="E49" s="41">
        <v>8.5</v>
      </c>
    </row>
    <row r="50" spans="1:5" ht="15.5" x14ac:dyDescent="0.35">
      <c r="A50" s="57" t="s">
        <v>106</v>
      </c>
      <c r="B50" s="51">
        <f t="shared" si="0"/>
        <v>12.7</v>
      </c>
      <c r="C50" s="8">
        <v>4.5</v>
      </c>
      <c r="D50" s="8">
        <v>4.2</v>
      </c>
      <c r="E50" s="41">
        <v>4</v>
      </c>
    </row>
    <row r="51" spans="1:5" ht="15.5" x14ac:dyDescent="0.35">
      <c r="A51" s="57" t="s">
        <v>107</v>
      </c>
      <c r="B51" s="51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7" t="s">
        <v>108</v>
      </c>
      <c r="B52" s="51">
        <f t="shared" si="0"/>
        <v>4.5999999999999996</v>
      </c>
      <c r="C52" s="8"/>
      <c r="D52" s="8"/>
      <c r="E52" s="41">
        <v>4.5999999999999996</v>
      </c>
    </row>
    <row r="53" spans="1:5" ht="15.5" x14ac:dyDescent="0.35">
      <c r="A53" s="57" t="s">
        <v>229</v>
      </c>
      <c r="B53" s="51">
        <f t="shared" si="0"/>
        <v>10</v>
      </c>
      <c r="C53" s="8"/>
      <c r="D53" s="8"/>
      <c r="E53" s="41">
        <v>10</v>
      </c>
    </row>
    <row r="54" spans="1:5" ht="15.5" x14ac:dyDescent="0.35">
      <c r="A54" s="57" t="s">
        <v>109</v>
      </c>
      <c r="B54" s="51">
        <f t="shared" si="0"/>
        <v>20</v>
      </c>
      <c r="C54" s="8"/>
      <c r="D54" s="8">
        <v>2</v>
      </c>
      <c r="E54" s="41">
        <v>18</v>
      </c>
    </row>
    <row r="55" spans="1:5" ht="17.25" customHeight="1" x14ac:dyDescent="0.25">
      <c r="A55" s="58" t="s">
        <v>238</v>
      </c>
      <c r="B55" s="51">
        <f t="shared" si="0"/>
        <v>0.9</v>
      </c>
      <c r="C55" s="8"/>
      <c r="D55" s="8"/>
      <c r="E55" s="41">
        <v>0.9</v>
      </c>
    </row>
    <row r="56" spans="1:5" ht="15.5" x14ac:dyDescent="0.35">
      <c r="A56" s="57" t="s">
        <v>230</v>
      </c>
      <c r="B56" s="51">
        <f t="shared" si="0"/>
        <v>32.1</v>
      </c>
      <c r="C56" s="8">
        <v>15.6</v>
      </c>
      <c r="D56" s="8"/>
      <c r="E56" s="41">
        <v>16.5</v>
      </c>
    </row>
    <row r="57" spans="1:5" ht="15.5" x14ac:dyDescent="0.35">
      <c r="A57" s="57" t="s">
        <v>111</v>
      </c>
      <c r="B57" s="51">
        <f t="shared" si="0"/>
        <v>58.900000000000006</v>
      </c>
      <c r="C57" s="8">
        <v>14.2</v>
      </c>
      <c r="D57" s="8">
        <v>39</v>
      </c>
      <c r="E57" s="41">
        <v>5.7</v>
      </c>
    </row>
    <row r="58" spans="1:5" ht="15.5" x14ac:dyDescent="0.35">
      <c r="A58" s="57" t="s">
        <v>112</v>
      </c>
      <c r="B58" s="51">
        <f t="shared" si="0"/>
        <v>8.6999999999999993</v>
      </c>
      <c r="C58" s="8"/>
      <c r="D58" s="8"/>
      <c r="E58" s="41">
        <v>8.6999999999999993</v>
      </c>
    </row>
    <row r="59" spans="1:5" ht="15.5" x14ac:dyDescent="0.35">
      <c r="A59" s="57" t="s">
        <v>231</v>
      </c>
      <c r="B59" s="51">
        <f t="shared" si="0"/>
        <v>16.899999999999999</v>
      </c>
      <c r="C59" s="8">
        <v>9.9</v>
      </c>
      <c r="D59" s="8"/>
      <c r="E59" s="41">
        <v>7</v>
      </c>
    </row>
    <row r="60" spans="1:5" ht="15.5" x14ac:dyDescent="0.35">
      <c r="A60" s="57" t="s">
        <v>114</v>
      </c>
      <c r="B60" s="51">
        <f t="shared" si="0"/>
        <v>57.5</v>
      </c>
      <c r="C60" s="8">
        <v>6</v>
      </c>
      <c r="D60" s="8">
        <v>43</v>
      </c>
      <c r="E60" s="41">
        <v>8.5</v>
      </c>
    </row>
    <row r="61" spans="1:5" ht="15.5" x14ac:dyDescent="0.35">
      <c r="A61" s="57" t="s">
        <v>232</v>
      </c>
      <c r="B61" s="51">
        <f t="shared" si="0"/>
        <v>106</v>
      </c>
      <c r="C61" s="8">
        <v>18</v>
      </c>
      <c r="D61" s="8">
        <v>72</v>
      </c>
      <c r="E61" s="41">
        <v>16</v>
      </c>
    </row>
    <row r="62" spans="1:5" ht="15.5" x14ac:dyDescent="0.35">
      <c r="A62" s="57" t="s">
        <v>233</v>
      </c>
      <c r="B62" s="51">
        <f t="shared" si="0"/>
        <v>24.5</v>
      </c>
      <c r="C62" s="8">
        <v>13</v>
      </c>
      <c r="D62" s="8">
        <v>0.5</v>
      </c>
      <c r="E62" s="41">
        <v>11</v>
      </c>
    </row>
    <row r="63" spans="1:5" ht="15.5" x14ac:dyDescent="0.35">
      <c r="A63" s="57" t="s">
        <v>117</v>
      </c>
      <c r="B63" s="51">
        <f t="shared" si="0"/>
        <v>13.5</v>
      </c>
      <c r="C63" s="8">
        <v>6.5</v>
      </c>
      <c r="D63" s="8"/>
      <c r="E63" s="41">
        <v>7</v>
      </c>
    </row>
    <row r="64" spans="1:5" ht="15.5" x14ac:dyDescent="0.35">
      <c r="A64" s="57" t="s">
        <v>234</v>
      </c>
      <c r="B64" s="51">
        <f t="shared" si="0"/>
        <v>20.3</v>
      </c>
      <c r="C64" s="8">
        <v>7.9</v>
      </c>
      <c r="D64" s="8"/>
      <c r="E64" s="41">
        <v>12.4</v>
      </c>
    </row>
    <row r="65" spans="1:5" ht="15.5" x14ac:dyDescent="0.35">
      <c r="A65" s="57" t="s">
        <v>235</v>
      </c>
      <c r="B65" s="51">
        <f t="shared" si="0"/>
        <v>17</v>
      </c>
      <c r="C65" s="8">
        <v>12</v>
      </c>
      <c r="D65" s="8"/>
      <c r="E65" s="41">
        <v>5</v>
      </c>
    </row>
    <row r="66" spans="1:5" ht="15.5" x14ac:dyDescent="0.25">
      <c r="A66" s="59" t="s">
        <v>236</v>
      </c>
      <c r="B66" s="51">
        <f t="shared" si="0"/>
        <v>30</v>
      </c>
      <c r="C66" s="8"/>
      <c r="D66" s="8">
        <v>29</v>
      </c>
      <c r="E66" s="41">
        <v>1</v>
      </c>
    </row>
    <row r="67" spans="1:5" ht="15.5" x14ac:dyDescent="0.35">
      <c r="A67" s="57" t="s">
        <v>120</v>
      </c>
      <c r="B67" s="51">
        <f t="shared" si="0"/>
        <v>58.8</v>
      </c>
      <c r="C67" s="8">
        <v>51.8</v>
      </c>
      <c r="D67" s="8"/>
      <c r="E67" s="41">
        <v>7</v>
      </c>
    </row>
    <row r="68" spans="1:5" ht="31" x14ac:dyDescent="0.35">
      <c r="A68" s="57" t="s">
        <v>144</v>
      </c>
      <c r="B68" s="51">
        <f t="shared" si="0"/>
        <v>157</v>
      </c>
      <c r="C68" s="8">
        <v>142</v>
      </c>
      <c r="D68" s="8">
        <v>13</v>
      </c>
      <c r="E68" s="41">
        <v>2</v>
      </c>
    </row>
    <row r="69" spans="1:5" ht="15.5" x14ac:dyDescent="0.25">
      <c r="A69" s="54" t="s">
        <v>122</v>
      </c>
      <c r="B69" s="51">
        <f t="shared" si="0"/>
        <v>60</v>
      </c>
      <c r="C69" s="8">
        <v>60</v>
      </c>
      <c r="D69" s="8"/>
      <c r="E69" s="41"/>
    </row>
    <row r="70" spans="1:5" ht="15.5" x14ac:dyDescent="0.25">
      <c r="A70" s="54" t="s">
        <v>123</v>
      </c>
      <c r="B70" s="51">
        <f t="shared" si="0"/>
        <v>6</v>
      </c>
      <c r="C70" s="8"/>
      <c r="D70" s="8">
        <v>6</v>
      </c>
      <c r="E70" s="41"/>
    </row>
    <row r="71" spans="1:5" ht="15.5" x14ac:dyDescent="0.35">
      <c r="A71" s="57" t="s">
        <v>124</v>
      </c>
      <c r="B71" s="51">
        <f t="shared" si="0"/>
        <v>30</v>
      </c>
      <c r="C71" s="8">
        <v>30</v>
      </c>
      <c r="D71" s="8"/>
      <c r="E71" s="41"/>
    </row>
    <row r="72" spans="1:5" ht="15.5" x14ac:dyDescent="0.35">
      <c r="A72" s="57" t="s">
        <v>187</v>
      </c>
      <c r="B72" s="51">
        <f t="shared" si="0"/>
        <v>4.2</v>
      </c>
      <c r="C72" s="8"/>
      <c r="D72" s="8">
        <v>4.2</v>
      </c>
      <c r="E72" s="41"/>
    </row>
    <row r="73" spans="1:5" ht="15.5" x14ac:dyDescent="0.25">
      <c r="A73" s="54" t="s">
        <v>125</v>
      </c>
      <c r="B73" s="51">
        <f>C73+D73+E73</f>
        <v>28</v>
      </c>
      <c r="C73" s="8">
        <v>18</v>
      </c>
      <c r="D73" s="8">
        <v>10</v>
      </c>
      <c r="E73" s="41"/>
    </row>
    <row r="74" spans="1:5" ht="15.5" x14ac:dyDescent="0.25">
      <c r="A74" s="54" t="s">
        <v>130</v>
      </c>
      <c r="B74" s="51">
        <f>C74+D74+E74</f>
        <v>105</v>
      </c>
      <c r="C74" s="8">
        <v>80</v>
      </c>
      <c r="D74" s="8">
        <v>25</v>
      </c>
      <c r="E74" s="41"/>
    </row>
    <row r="75" spans="1:5" ht="15.5" x14ac:dyDescent="0.25">
      <c r="A75" s="54" t="s">
        <v>145</v>
      </c>
      <c r="B75" s="51">
        <f>C75+D75+E75</f>
        <v>104.39999999999999</v>
      </c>
      <c r="C75" s="8">
        <v>101.1</v>
      </c>
      <c r="D75" s="8">
        <v>3.3</v>
      </c>
      <c r="E75" s="41"/>
    </row>
    <row r="76" spans="1:5" ht="34.5" customHeight="1" x14ac:dyDescent="0.25">
      <c r="A76" s="54" t="s">
        <v>131</v>
      </c>
      <c r="B76" s="51">
        <f>C76+D76+E76</f>
        <v>47.099999999999994</v>
      </c>
      <c r="C76" s="8">
        <v>36</v>
      </c>
      <c r="D76" s="8">
        <v>10.8</v>
      </c>
      <c r="E76" s="41">
        <v>0.3</v>
      </c>
    </row>
    <row r="77" spans="1:5" ht="15.5" x14ac:dyDescent="0.25">
      <c r="A77" s="54" t="s">
        <v>134</v>
      </c>
      <c r="B77" s="51">
        <f>C77+D77+E77</f>
        <v>3</v>
      </c>
      <c r="C77" s="51"/>
      <c r="D77" s="51">
        <v>3</v>
      </c>
      <c r="E77" s="41"/>
    </row>
    <row r="78" spans="1:5" ht="15" x14ac:dyDescent="0.25">
      <c r="A78" s="60" t="s">
        <v>237</v>
      </c>
      <c r="B78" s="61">
        <f>SUM(B8:B77)</f>
        <v>5521</v>
      </c>
      <c r="C78" s="61">
        <f>SUM(C8:C77)</f>
        <v>3014.6</v>
      </c>
      <c r="D78" s="61">
        <f>SUM(D8:D77)</f>
        <v>1089.2</v>
      </c>
      <c r="E78" s="6">
        <f>SUM(E8:E77)</f>
        <v>1417.2000000000003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8D1F-AE19-41C3-ACAE-DB9B8BB20A1E}">
  <dimension ref="A1:B122"/>
  <sheetViews>
    <sheetView workbookViewId="0">
      <selection activeCell="C103" sqref="C103"/>
    </sheetView>
  </sheetViews>
  <sheetFormatPr defaultRowHeight="15.5" x14ac:dyDescent="0.35"/>
  <cols>
    <col min="1" max="1" width="58" style="91" customWidth="1"/>
    <col min="2" max="2" width="19.26953125" style="64" customWidth="1"/>
  </cols>
  <sheetData>
    <row r="1" spans="1:2" ht="25.5" customHeight="1" x14ac:dyDescent="0.35">
      <c r="A1" s="3"/>
    </row>
    <row r="2" spans="1:2" ht="27.75" customHeight="1" x14ac:dyDescent="0.35">
      <c r="A2" s="3"/>
    </row>
    <row r="3" spans="1:2" ht="23.25" customHeight="1" x14ac:dyDescent="0.35">
      <c r="A3" s="3"/>
    </row>
    <row r="4" spans="1:2" ht="16.5" customHeight="1" x14ac:dyDescent="0.35">
      <c r="A4" s="3"/>
    </row>
    <row r="5" spans="1:2" ht="2.25" customHeight="1" x14ac:dyDescent="0.35">
      <c r="A5" s="3"/>
    </row>
    <row r="6" spans="1:2" ht="40.5" customHeight="1" x14ac:dyDescent="0.35">
      <c r="A6" s="112" t="s">
        <v>239</v>
      </c>
      <c r="B6" s="112"/>
    </row>
    <row r="7" spans="1:2" x14ac:dyDescent="0.35">
      <c r="A7" s="65"/>
      <c r="B7" s="62"/>
    </row>
    <row r="8" spans="1:2" ht="14.5" x14ac:dyDescent="0.35">
      <c r="A8" s="94" t="s">
        <v>240</v>
      </c>
      <c r="B8" s="94"/>
    </row>
    <row r="9" spans="1:2" ht="15" x14ac:dyDescent="0.35">
      <c r="A9" s="1"/>
      <c r="B9" s="66"/>
    </row>
    <row r="10" spans="1:2" ht="14.5" x14ac:dyDescent="0.35">
      <c r="A10" s="102" t="s">
        <v>241</v>
      </c>
      <c r="B10" s="102" t="s">
        <v>242</v>
      </c>
    </row>
    <row r="11" spans="1:2" ht="19.899999999999999" customHeight="1" x14ac:dyDescent="0.35">
      <c r="A11" s="113"/>
      <c r="B11" s="104"/>
    </row>
    <row r="12" spans="1:2" ht="24" customHeight="1" x14ac:dyDescent="0.35">
      <c r="A12" s="67" t="s">
        <v>243</v>
      </c>
      <c r="B12" s="68"/>
    </row>
    <row r="13" spans="1:2" ht="16.899999999999999" customHeight="1" x14ac:dyDescent="0.35">
      <c r="A13" s="69" t="s">
        <v>53</v>
      </c>
      <c r="B13" s="70">
        <v>700500</v>
      </c>
    </row>
    <row r="14" spans="1:2" x14ac:dyDescent="0.35">
      <c r="A14" s="57" t="s">
        <v>244</v>
      </c>
      <c r="B14" s="71">
        <f>B13</f>
        <v>700500</v>
      </c>
    </row>
    <row r="15" spans="1:2" ht="24.65" customHeight="1" x14ac:dyDescent="0.35">
      <c r="A15" s="72" t="s">
        <v>245</v>
      </c>
      <c r="B15" s="70"/>
    </row>
    <row r="16" spans="1:2" ht="18.649999999999999" customHeight="1" x14ac:dyDescent="0.35">
      <c r="A16" s="69" t="s">
        <v>53</v>
      </c>
      <c r="B16" s="70">
        <v>368000</v>
      </c>
    </row>
    <row r="17" spans="1:2" x14ac:dyDescent="0.35">
      <c r="A17" s="57" t="s">
        <v>246</v>
      </c>
      <c r="B17" s="71">
        <f>B16</f>
        <v>368000</v>
      </c>
    </row>
    <row r="18" spans="1:2" ht="22.15" customHeight="1" x14ac:dyDescent="0.35">
      <c r="A18" s="67" t="s">
        <v>247</v>
      </c>
      <c r="B18" s="63"/>
    </row>
    <row r="19" spans="1:2" x14ac:dyDescent="0.35">
      <c r="A19" s="69" t="s">
        <v>53</v>
      </c>
      <c r="B19" s="73">
        <v>140280.04999999999</v>
      </c>
    </row>
    <row r="20" spans="1:2" x14ac:dyDescent="0.35">
      <c r="A20" s="57" t="s">
        <v>248</v>
      </c>
      <c r="B20" s="74">
        <f>B19</f>
        <v>140280.04999999999</v>
      </c>
    </row>
    <row r="21" spans="1:2" ht="24" customHeight="1" x14ac:dyDescent="0.35">
      <c r="A21" s="75" t="s">
        <v>249</v>
      </c>
      <c r="B21" s="76"/>
    </row>
    <row r="22" spans="1:2" x14ac:dyDescent="0.35">
      <c r="A22" s="57" t="s">
        <v>53</v>
      </c>
      <c r="B22" s="77">
        <v>813231.69</v>
      </c>
    </row>
    <row r="23" spans="1:2" x14ac:dyDescent="0.35">
      <c r="A23" s="57" t="s">
        <v>197</v>
      </c>
      <c r="B23" s="77">
        <v>28694.789999999994</v>
      </c>
    </row>
    <row r="24" spans="1:2" x14ac:dyDescent="0.35">
      <c r="A24" s="57" t="s">
        <v>250</v>
      </c>
      <c r="B24" s="78">
        <f>SUM(B22:B23)</f>
        <v>841926.48</v>
      </c>
    </row>
    <row r="25" spans="1:2" ht="45.75" customHeight="1" x14ac:dyDescent="0.35">
      <c r="A25" s="79" t="s">
        <v>251</v>
      </c>
      <c r="B25" s="78"/>
    </row>
    <row r="26" spans="1:2" x14ac:dyDescent="0.35">
      <c r="A26" s="57" t="s">
        <v>53</v>
      </c>
      <c r="B26" s="76">
        <v>166440.43</v>
      </c>
    </row>
    <row r="27" spans="1:2" x14ac:dyDescent="0.35">
      <c r="A27" s="57" t="s">
        <v>252</v>
      </c>
      <c r="B27" s="78">
        <f>B26</f>
        <v>166440.43</v>
      </c>
    </row>
    <row r="28" spans="1:2" ht="25.15" customHeight="1" x14ac:dyDescent="0.35">
      <c r="A28" s="75" t="s">
        <v>253</v>
      </c>
      <c r="B28" s="76"/>
    </row>
    <row r="29" spans="1:2" x14ac:dyDescent="0.35">
      <c r="A29" s="57" t="s">
        <v>64</v>
      </c>
      <c r="B29" s="77">
        <v>4634.2700000000004</v>
      </c>
    </row>
    <row r="30" spans="1:2" x14ac:dyDescent="0.35">
      <c r="A30" s="57" t="s">
        <v>65</v>
      </c>
      <c r="B30" s="77">
        <v>3555.7099999999991</v>
      </c>
    </row>
    <row r="31" spans="1:2" x14ac:dyDescent="0.35">
      <c r="A31" s="57" t="s">
        <v>199</v>
      </c>
      <c r="B31" s="77">
        <v>10349.539999999994</v>
      </c>
    </row>
    <row r="32" spans="1:2" x14ac:dyDescent="0.35">
      <c r="A32" s="69" t="s">
        <v>69</v>
      </c>
      <c r="B32" s="77">
        <v>34214.14</v>
      </c>
    </row>
    <row r="33" spans="1:2" x14ac:dyDescent="0.35">
      <c r="A33" s="57" t="s">
        <v>198</v>
      </c>
      <c r="B33" s="77">
        <v>15227.359999999997</v>
      </c>
    </row>
    <row r="34" spans="1:2" x14ac:dyDescent="0.35">
      <c r="A34" s="57" t="s">
        <v>67</v>
      </c>
      <c r="B34" s="77">
        <v>19348.7</v>
      </c>
    </row>
    <row r="35" spans="1:2" x14ac:dyDescent="0.35">
      <c r="A35" s="57" t="s">
        <v>45</v>
      </c>
      <c r="B35" s="77">
        <v>63736.900000000009</v>
      </c>
    </row>
    <row r="36" spans="1:2" x14ac:dyDescent="0.35">
      <c r="A36" s="57" t="s">
        <v>139</v>
      </c>
      <c r="B36" s="77">
        <v>77949.699999999953</v>
      </c>
    </row>
    <row r="37" spans="1:2" x14ac:dyDescent="0.35">
      <c r="A37" s="57" t="s">
        <v>254</v>
      </c>
      <c r="B37" s="78">
        <f>SUM(B29:B36)</f>
        <v>229016.31999999995</v>
      </c>
    </row>
    <row r="38" spans="1:2" ht="22.9" customHeight="1" x14ac:dyDescent="0.35">
      <c r="A38" s="75" t="s">
        <v>255</v>
      </c>
      <c r="B38" s="76"/>
    </row>
    <row r="39" spans="1:2" x14ac:dyDescent="0.35">
      <c r="A39" s="80" t="s">
        <v>73</v>
      </c>
      <c r="B39" s="77">
        <v>31947.259999999995</v>
      </c>
    </row>
    <row r="40" spans="1:2" x14ac:dyDescent="0.35">
      <c r="A40" s="57" t="s">
        <v>256</v>
      </c>
      <c r="B40" s="81">
        <f>B39</f>
        <v>31947.259999999995</v>
      </c>
    </row>
    <row r="41" spans="1:2" ht="25.9" customHeight="1" x14ac:dyDescent="0.35">
      <c r="A41" s="75" t="s">
        <v>257</v>
      </c>
      <c r="B41" s="76"/>
    </row>
    <row r="42" spans="1:2" x14ac:dyDescent="0.35">
      <c r="A42" s="57" t="s">
        <v>200</v>
      </c>
      <c r="B42" s="77">
        <v>5173.739999999998</v>
      </c>
    </row>
    <row r="43" spans="1:2" x14ac:dyDescent="0.35">
      <c r="A43" s="57" t="s">
        <v>201</v>
      </c>
      <c r="B43" s="77">
        <v>7128.2099999999991</v>
      </c>
    </row>
    <row r="44" spans="1:2" x14ac:dyDescent="0.35">
      <c r="A44" s="57" t="s">
        <v>202</v>
      </c>
      <c r="B44" s="77">
        <v>4029.7199999999975</v>
      </c>
    </row>
    <row r="45" spans="1:2" x14ac:dyDescent="0.35">
      <c r="A45" s="57" t="s">
        <v>203</v>
      </c>
      <c r="B45" s="77">
        <v>4185.4600000000028</v>
      </c>
    </row>
    <row r="46" spans="1:2" x14ac:dyDescent="0.35">
      <c r="A46" s="57" t="s">
        <v>204</v>
      </c>
      <c r="B46" s="77">
        <v>5802.3800000000047</v>
      </c>
    </row>
    <row r="47" spans="1:2" x14ac:dyDescent="0.35">
      <c r="A47" s="57" t="s">
        <v>205</v>
      </c>
      <c r="B47" s="77">
        <v>1511.3999999999996</v>
      </c>
    </row>
    <row r="48" spans="1:2" x14ac:dyDescent="0.35">
      <c r="A48" s="57" t="s">
        <v>206</v>
      </c>
      <c r="B48" s="77">
        <v>8829.98</v>
      </c>
    </row>
    <row r="49" spans="1:2" x14ac:dyDescent="0.35">
      <c r="A49" s="57" t="s">
        <v>207</v>
      </c>
      <c r="B49" s="77">
        <v>13831.87000000001</v>
      </c>
    </row>
    <row r="50" spans="1:2" x14ac:dyDescent="0.35">
      <c r="A50" s="57" t="s">
        <v>208</v>
      </c>
      <c r="B50" s="77">
        <v>3887.1700000000055</v>
      </c>
    </row>
    <row r="51" spans="1:2" x14ac:dyDescent="0.35">
      <c r="A51" s="57" t="s">
        <v>209</v>
      </c>
      <c r="B51" s="77">
        <v>1707.2799999999988</v>
      </c>
    </row>
    <row r="52" spans="1:2" x14ac:dyDescent="0.35">
      <c r="A52" s="57" t="s">
        <v>210</v>
      </c>
      <c r="B52" s="77">
        <v>1260.8000000000029</v>
      </c>
    </row>
    <row r="53" spans="1:2" x14ac:dyDescent="0.35">
      <c r="A53" s="57" t="s">
        <v>211</v>
      </c>
      <c r="B53" s="77">
        <v>6161.2300000000032</v>
      </c>
    </row>
    <row r="54" spans="1:2" x14ac:dyDescent="0.35">
      <c r="A54" s="57" t="s">
        <v>212</v>
      </c>
      <c r="B54" s="77">
        <v>5118.4500000000007</v>
      </c>
    </row>
    <row r="55" spans="1:2" x14ac:dyDescent="0.35">
      <c r="A55" s="57" t="s">
        <v>213</v>
      </c>
      <c r="B55" s="77">
        <v>2649.8500000000058</v>
      </c>
    </row>
    <row r="56" spans="1:2" x14ac:dyDescent="0.35">
      <c r="A56" s="57" t="s">
        <v>214</v>
      </c>
      <c r="B56" s="77">
        <v>7666.1800000000057</v>
      </c>
    </row>
    <row r="57" spans="1:2" x14ac:dyDescent="0.35">
      <c r="A57" s="57" t="s">
        <v>215</v>
      </c>
      <c r="B57" s="77">
        <v>9753.0900000000038</v>
      </c>
    </row>
    <row r="58" spans="1:2" x14ac:dyDescent="0.35">
      <c r="A58" s="57" t="s">
        <v>216</v>
      </c>
      <c r="B58" s="77">
        <v>11302.47000000001</v>
      </c>
    </row>
    <row r="59" spans="1:2" x14ac:dyDescent="0.35">
      <c r="A59" s="57" t="s">
        <v>217</v>
      </c>
      <c r="B59" s="77">
        <v>3798.1800000000076</v>
      </c>
    </row>
    <row r="60" spans="1:2" x14ac:dyDescent="0.35">
      <c r="A60" s="57" t="s">
        <v>218</v>
      </c>
      <c r="B60" s="77">
        <v>5827.6600000000071</v>
      </c>
    </row>
    <row r="61" spans="1:2" x14ac:dyDescent="0.35">
      <c r="A61" s="57" t="s">
        <v>219</v>
      </c>
      <c r="B61" s="77">
        <v>6619.9900000000016</v>
      </c>
    </row>
    <row r="62" spans="1:2" x14ac:dyDescent="0.35">
      <c r="A62" s="57" t="s">
        <v>220</v>
      </c>
      <c r="B62" s="77">
        <v>8883.8699999999881</v>
      </c>
    </row>
    <row r="63" spans="1:2" x14ac:dyDescent="0.35">
      <c r="A63" s="57" t="s">
        <v>221</v>
      </c>
      <c r="B63" s="77">
        <v>13073.060000000012</v>
      </c>
    </row>
    <row r="64" spans="1:2" x14ac:dyDescent="0.35">
      <c r="A64" s="57" t="s">
        <v>222</v>
      </c>
      <c r="B64" s="77">
        <v>7899.9999999999854</v>
      </c>
    </row>
    <row r="65" spans="1:2" x14ac:dyDescent="0.35">
      <c r="A65" s="57" t="s">
        <v>223</v>
      </c>
      <c r="B65" s="77">
        <v>24566.090000000018</v>
      </c>
    </row>
    <row r="66" spans="1:2" x14ac:dyDescent="0.35">
      <c r="A66" s="57" t="s">
        <v>224</v>
      </c>
      <c r="B66" s="77">
        <v>6971.3000000000029</v>
      </c>
    </row>
    <row r="67" spans="1:2" x14ac:dyDescent="0.35">
      <c r="A67" s="57" t="s">
        <v>225</v>
      </c>
      <c r="B67" s="77">
        <v>2420.5599999999977</v>
      </c>
    </row>
    <row r="68" spans="1:2" x14ac:dyDescent="0.35">
      <c r="A68" s="57" t="s">
        <v>226</v>
      </c>
      <c r="B68" s="77">
        <v>2000.0000000000073</v>
      </c>
    </row>
    <row r="69" spans="1:2" x14ac:dyDescent="0.35">
      <c r="A69" s="57" t="s">
        <v>227</v>
      </c>
      <c r="B69" s="77">
        <v>9383.7299999999959</v>
      </c>
    </row>
    <row r="70" spans="1:2" x14ac:dyDescent="0.35">
      <c r="A70" s="57" t="s">
        <v>228</v>
      </c>
      <c r="B70" s="77">
        <v>5776.9700000000012</v>
      </c>
    </row>
    <row r="71" spans="1:2" x14ac:dyDescent="0.35">
      <c r="A71" s="57" t="s">
        <v>105</v>
      </c>
      <c r="B71" s="77">
        <v>1691.16</v>
      </c>
    </row>
    <row r="72" spans="1:2" x14ac:dyDescent="0.35">
      <c r="A72" s="57" t="s">
        <v>106</v>
      </c>
      <c r="B72" s="77">
        <v>5753.4599999999991</v>
      </c>
    </row>
    <row r="73" spans="1:2" x14ac:dyDescent="0.35">
      <c r="A73" s="57" t="s">
        <v>107</v>
      </c>
      <c r="B73" s="77">
        <v>542.84999999999968</v>
      </c>
    </row>
    <row r="74" spans="1:2" x14ac:dyDescent="0.35">
      <c r="A74" s="57" t="s">
        <v>108</v>
      </c>
      <c r="B74" s="77">
        <v>5626.5700000000006</v>
      </c>
    </row>
    <row r="75" spans="1:2" x14ac:dyDescent="0.35">
      <c r="A75" s="57" t="s">
        <v>229</v>
      </c>
      <c r="B75" s="77">
        <v>10326.64</v>
      </c>
    </row>
    <row r="76" spans="1:2" x14ac:dyDescent="0.35">
      <c r="A76" s="57" t="s">
        <v>109</v>
      </c>
      <c r="B76" s="77">
        <v>5471.4699999999993</v>
      </c>
    </row>
    <row r="77" spans="1:2" x14ac:dyDescent="0.35">
      <c r="A77" s="57" t="s">
        <v>238</v>
      </c>
      <c r="B77" s="77">
        <v>4282.9100000000008</v>
      </c>
    </row>
    <row r="78" spans="1:2" x14ac:dyDescent="0.35">
      <c r="A78" s="57" t="s">
        <v>230</v>
      </c>
      <c r="B78" s="77">
        <v>13167.550000000001</v>
      </c>
    </row>
    <row r="79" spans="1:2" x14ac:dyDescent="0.35">
      <c r="A79" s="57" t="s">
        <v>111</v>
      </c>
      <c r="B79" s="77">
        <v>6568.260000000002</v>
      </c>
    </row>
    <row r="80" spans="1:2" x14ac:dyDescent="0.35">
      <c r="A80" s="57" t="s">
        <v>112</v>
      </c>
      <c r="B80" s="77">
        <v>2014.1899999999982</v>
      </c>
    </row>
    <row r="81" spans="1:2" x14ac:dyDescent="0.35">
      <c r="A81" s="57" t="s">
        <v>231</v>
      </c>
      <c r="B81" s="77">
        <v>1953.130000000001</v>
      </c>
    </row>
    <row r="82" spans="1:2" x14ac:dyDescent="0.35">
      <c r="A82" s="57" t="s">
        <v>114</v>
      </c>
      <c r="B82" s="77">
        <v>8278.81</v>
      </c>
    </row>
    <row r="83" spans="1:2" x14ac:dyDescent="0.35">
      <c r="A83" s="57" t="s">
        <v>232</v>
      </c>
      <c r="B83" s="77">
        <v>23082.840000000004</v>
      </c>
    </row>
    <row r="84" spans="1:2" x14ac:dyDescent="0.35">
      <c r="A84" s="57" t="s">
        <v>233</v>
      </c>
      <c r="B84" s="77">
        <v>5210.8099999999995</v>
      </c>
    </row>
    <row r="85" spans="1:2" x14ac:dyDescent="0.35">
      <c r="A85" s="57" t="s">
        <v>117</v>
      </c>
      <c r="B85" s="77">
        <v>5051.1200000000026</v>
      </c>
    </row>
    <row r="86" spans="1:2" x14ac:dyDescent="0.35">
      <c r="A86" s="57" t="s">
        <v>234</v>
      </c>
      <c r="B86" s="77">
        <v>11411.829999999996</v>
      </c>
    </row>
    <row r="87" spans="1:2" x14ac:dyDescent="0.35">
      <c r="A87" s="57" t="s">
        <v>235</v>
      </c>
      <c r="B87" s="77">
        <v>2138.260000000002</v>
      </c>
    </row>
    <row r="88" spans="1:2" x14ac:dyDescent="0.35">
      <c r="A88" s="59" t="s">
        <v>236</v>
      </c>
      <c r="B88" s="77">
        <v>2077.3299999999981</v>
      </c>
    </row>
    <row r="89" spans="1:2" x14ac:dyDescent="0.35">
      <c r="A89" s="57" t="s">
        <v>120</v>
      </c>
      <c r="B89" s="77">
        <v>7856.73</v>
      </c>
    </row>
    <row r="90" spans="1:2" x14ac:dyDescent="0.35">
      <c r="A90" s="57" t="s">
        <v>144</v>
      </c>
      <c r="B90" s="77">
        <v>9253.5100000000093</v>
      </c>
    </row>
    <row r="91" spans="1:2" x14ac:dyDescent="0.35">
      <c r="A91" s="54" t="s">
        <v>122</v>
      </c>
      <c r="B91" s="77">
        <v>13932.130000000005</v>
      </c>
    </row>
    <row r="92" spans="1:2" x14ac:dyDescent="0.35">
      <c r="A92" s="54" t="s">
        <v>123</v>
      </c>
      <c r="B92" s="77">
        <v>2605.4699999999993</v>
      </c>
    </row>
    <row r="93" spans="1:2" x14ac:dyDescent="0.35">
      <c r="A93" s="57" t="s">
        <v>124</v>
      </c>
      <c r="B93" s="77">
        <v>5261.7000000000044</v>
      </c>
    </row>
    <row r="94" spans="1:2" x14ac:dyDescent="0.35">
      <c r="A94" s="54" t="s">
        <v>125</v>
      </c>
      <c r="B94" s="77">
        <v>7478.17</v>
      </c>
    </row>
    <row r="95" spans="1:2" x14ac:dyDescent="0.35">
      <c r="A95" s="54" t="s">
        <v>187</v>
      </c>
      <c r="B95" s="77">
        <v>730.5</v>
      </c>
    </row>
    <row r="96" spans="1:2" ht="18.649999999999999" customHeight="1" x14ac:dyDescent="0.35">
      <c r="A96" s="57" t="s">
        <v>258</v>
      </c>
      <c r="B96" s="78">
        <f>SUM(B42:B95)</f>
        <v>358988.09000000008</v>
      </c>
    </row>
    <row r="97" spans="1:2" ht="34.15" customHeight="1" x14ac:dyDescent="0.35">
      <c r="A97" s="82" t="s">
        <v>259</v>
      </c>
      <c r="B97" s="76"/>
    </row>
    <row r="98" spans="1:2" x14ac:dyDescent="0.35">
      <c r="A98" s="54" t="s">
        <v>130</v>
      </c>
      <c r="B98" s="77">
        <v>41216.12999999999</v>
      </c>
    </row>
    <row r="99" spans="1:2" x14ac:dyDescent="0.35">
      <c r="A99" s="54" t="s">
        <v>131</v>
      </c>
      <c r="B99" s="77">
        <v>8859.1799999999985</v>
      </c>
    </row>
    <row r="100" spans="1:2" x14ac:dyDescent="0.35">
      <c r="A100" s="83" t="s">
        <v>145</v>
      </c>
      <c r="B100" s="77">
        <v>22022.489999999994</v>
      </c>
    </row>
    <row r="101" spans="1:2" x14ac:dyDescent="0.35">
      <c r="A101" s="54" t="s">
        <v>260</v>
      </c>
      <c r="B101" s="78">
        <f>SUM(B98:B100)</f>
        <v>72097.799999999988</v>
      </c>
    </row>
    <row r="102" spans="1:2" ht="27.65" customHeight="1" x14ac:dyDescent="0.35">
      <c r="A102" s="79" t="s">
        <v>261</v>
      </c>
      <c r="B102" s="76"/>
    </row>
    <row r="103" spans="1:2" x14ac:dyDescent="0.35">
      <c r="A103" s="54" t="s">
        <v>134</v>
      </c>
      <c r="B103" s="77">
        <v>29807.97</v>
      </c>
    </row>
    <row r="104" spans="1:2" x14ac:dyDescent="0.35">
      <c r="A104" s="54" t="s">
        <v>262</v>
      </c>
      <c r="B104" s="81">
        <f>B103</f>
        <v>29807.97</v>
      </c>
    </row>
    <row r="105" spans="1:2" x14ac:dyDescent="0.35">
      <c r="A105" s="84" t="s">
        <v>263</v>
      </c>
      <c r="B105" s="81">
        <f>B14+B17+B20+B24+B27+B37+B40+B96+B101+B104</f>
        <v>2939004.4</v>
      </c>
    </row>
    <row r="106" spans="1:2" x14ac:dyDescent="0.35">
      <c r="A106" s="85"/>
      <c r="B106" s="86"/>
    </row>
    <row r="107" spans="1:2" ht="14.5" x14ac:dyDescent="0.35">
      <c r="A107" s="114" t="s">
        <v>264</v>
      </c>
      <c r="B107" s="114"/>
    </row>
    <row r="108" spans="1:2" ht="15" x14ac:dyDescent="0.35">
      <c r="A108" s="87"/>
      <c r="B108" s="88"/>
    </row>
    <row r="109" spans="1:2" ht="14.5" x14ac:dyDescent="0.35">
      <c r="A109" s="102" t="s">
        <v>241</v>
      </c>
      <c r="B109" s="102" t="s">
        <v>242</v>
      </c>
    </row>
    <row r="110" spans="1:2" ht="14.5" x14ac:dyDescent="0.35">
      <c r="A110" s="103"/>
      <c r="B110" s="103"/>
    </row>
    <row r="111" spans="1:2" ht="14.5" x14ac:dyDescent="0.35">
      <c r="A111" s="113"/>
      <c r="B111" s="104"/>
    </row>
    <row r="112" spans="1:2" ht="25.9" customHeight="1" x14ac:dyDescent="0.35">
      <c r="A112" s="79" t="s">
        <v>243</v>
      </c>
      <c r="B112" s="89"/>
    </row>
    <row r="113" spans="1:2" x14ac:dyDescent="0.35">
      <c r="A113" s="69" t="s">
        <v>53</v>
      </c>
      <c r="B113" s="90">
        <v>9520490.0399999991</v>
      </c>
    </row>
    <row r="114" spans="1:2" x14ac:dyDescent="0.35">
      <c r="A114" s="69" t="s">
        <v>45</v>
      </c>
      <c r="B114" s="90">
        <v>485000</v>
      </c>
    </row>
    <row r="115" spans="1:2" x14ac:dyDescent="0.35">
      <c r="A115" s="69" t="s">
        <v>145</v>
      </c>
      <c r="B115" s="90">
        <v>347200</v>
      </c>
    </row>
    <row r="116" spans="1:2" x14ac:dyDescent="0.35">
      <c r="A116" s="57" t="s">
        <v>265</v>
      </c>
      <c r="B116" s="71">
        <f>SUM(B113:B115)</f>
        <v>10352690.039999999</v>
      </c>
    </row>
    <row r="117" spans="1:2" ht="31.5" customHeight="1" x14ac:dyDescent="0.35">
      <c r="A117" s="89" t="s">
        <v>266</v>
      </c>
      <c r="B117" s="71"/>
    </row>
    <row r="118" spans="1:2" x14ac:dyDescent="0.35">
      <c r="A118" s="69" t="s">
        <v>53</v>
      </c>
      <c r="B118" s="90">
        <v>2300000</v>
      </c>
    </row>
    <row r="119" spans="1:2" x14ac:dyDescent="0.35">
      <c r="A119" s="57" t="s">
        <v>267</v>
      </c>
      <c r="B119" s="71">
        <f>B118</f>
        <v>2300000</v>
      </c>
    </row>
    <row r="120" spans="1:2" x14ac:dyDescent="0.35">
      <c r="A120" s="84" t="s">
        <v>268</v>
      </c>
      <c r="B120" s="81">
        <f>B116+B119</f>
        <v>12652690.039999999</v>
      </c>
    </row>
    <row r="122" spans="1:2" x14ac:dyDescent="0.35">
      <c r="B122" s="92"/>
    </row>
  </sheetData>
  <mergeCells count="7">
    <mergeCell ref="A109:A111"/>
    <mergeCell ref="B109:B111"/>
    <mergeCell ref="A6:B6"/>
    <mergeCell ref="A8:B8"/>
    <mergeCell ref="A10:A11"/>
    <mergeCell ref="B10:B11"/>
    <mergeCell ref="A107:B10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2025-10-07T10:33:27Z</cp:lastPrinted>
  <dcterms:created xsi:type="dcterms:W3CDTF">2022-06-15T06:26:45Z</dcterms:created>
  <dcterms:modified xsi:type="dcterms:W3CDTF">2025-10-08T11:44:48Z</dcterms:modified>
</cp:coreProperties>
</file>