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2-26 medžiaga\"/>
    </mc:Choice>
  </mc:AlternateContent>
  <xr:revisionPtr revIDLastSave="0" documentId="8_{793D59B2-05E2-457D-A9E0-6AB42AC5526E}" xr6:coauthVersionLast="47" xr6:coauthVersionMax="47" xr10:uidLastSave="{00000000-0000-0000-0000-000000000000}"/>
  <bookViews>
    <workbookView xWindow="-110" yWindow="-110" windowWidth="25820" windowHeight="13900" activeTab="6" xr2:uid="{00000000-000D-0000-FFFF-FFFF00000000}"/>
  </bookViews>
  <sheets>
    <sheet name="I skyrius" sheetId="16" r:id="rId1"/>
    <sheet name="II skyrius" sheetId="17" r:id="rId2"/>
    <sheet name="III skyrius" sheetId="18" r:id="rId3"/>
    <sheet name="IV skyrius" sheetId="19" r:id="rId4"/>
    <sheet name="1 lent." sheetId="20" r:id="rId5"/>
    <sheet name="2 lent." sheetId="13" r:id="rId6"/>
    <sheet name="3 lent." sheetId="11" r:id="rId7"/>
    <sheet name="4 lent." sheetId="22" r:id="rId8"/>
    <sheet name="5 lent." sheetId="23" r:id="rId9"/>
    <sheet name="Priemonių vykdytojų kodai" sheetId="15" r:id="rId10"/>
  </sheets>
  <externalReferences>
    <externalReference r:id="rId11"/>
  </externalReferences>
  <definedNames>
    <definedName name="_xlnm.Print_Titles" localSheetId="5">'2 lent.'!$26:$27</definedName>
    <definedName name="_xlnm.Print_Titles" localSheetId="6">'3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0" i="11" l="1"/>
  <c r="E730" i="11"/>
  <c r="D730" i="11"/>
  <c r="C897" i="11"/>
  <c r="E1630" i="11" l="1"/>
  <c r="D1630" i="11"/>
  <c r="C1630" i="11"/>
  <c r="E1618" i="11"/>
  <c r="D1618" i="11"/>
  <c r="C1618" i="11"/>
  <c r="E1609" i="11"/>
  <c r="D1609" i="11"/>
  <c r="C1609" i="11"/>
  <c r="E1600" i="11"/>
  <c r="D1600" i="11"/>
  <c r="C1600" i="11"/>
  <c r="E1591" i="11"/>
  <c r="D1591" i="11"/>
  <c r="C1591" i="11"/>
  <c r="E1582" i="11"/>
  <c r="D1582" i="11"/>
  <c r="C1582" i="11"/>
  <c r="E1573" i="11"/>
  <c r="D1573" i="11"/>
  <c r="C1573" i="11"/>
  <c r="E1564" i="11"/>
  <c r="D1564" i="11"/>
  <c r="C1564" i="11"/>
  <c r="E1555" i="11"/>
  <c r="D1555" i="11"/>
  <c r="C1555" i="11"/>
  <c r="E1546" i="11"/>
  <c r="D1546" i="11"/>
  <c r="C1546" i="11"/>
  <c r="E1537" i="11"/>
  <c r="D1537" i="11"/>
  <c r="C1537" i="11"/>
  <c r="E439" i="13"/>
  <c r="D439" i="13"/>
  <c r="C439" i="13"/>
  <c r="E425" i="13"/>
  <c r="D425" i="13"/>
  <c r="C425" i="13"/>
  <c r="E421" i="13"/>
  <c r="E419" i="13" s="1"/>
  <c r="E442" i="13" s="1"/>
  <c r="D421" i="13"/>
  <c r="C421" i="13"/>
  <c r="C419" i="13" s="1"/>
  <c r="C442" i="13" s="1"/>
  <c r="D419" i="13" l="1"/>
  <c r="D442" i="13" s="1"/>
  <c r="D1633" i="11"/>
  <c r="D1632" i="11" s="1"/>
  <c r="C1633" i="11"/>
  <c r="C1632" i="11" s="1"/>
  <c r="E1633" i="11"/>
  <c r="E1632" i="11" s="1"/>
  <c r="E892" i="11"/>
  <c r="D892" i="11"/>
  <c r="C892" i="11"/>
  <c r="E1682" i="11" l="1"/>
  <c r="D1682" i="11"/>
  <c r="C1682" i="11"/>
  <c r="E1679" i="11"/>
  <c r="D1679" i="11"/>
  <c r="C1679" i="11"/>
  <c r="E1676" i="11"/>
  <c r="D1676" i="11"/>
  <c r="C1676" i="11"/>
  <c r="E1667" i="11"/>
  <c r="D1667" i="11"/>
  <c r="C1667" i="11"/>
  <c r="E1658" i="11"/>
  <c r="D1658" i="11"/>
  <c r="C1658" i="11"/>
  <c r="E1649" i="11"/>
  <c r="D1649" i="11"/>
  <c r="C1649" i="11"/>
  <c r="D1684" i="11" l="1"/>
  <c r="C1684" i="11"/>
  <c r="E1684" i="11"/>
  <c r="E726" i="11"/>
  <c r="D726" i="11"/>
  <c r="C726" i="11"/>
  <c r="E719" i="11"/>
  <c r="D719" i="11"/>
  <c r="C719" i="11"/>
  <c r="E718" i="11"/>
  <c r="D718" i="11"/>
  <c r="C718" i="11"/>
  <c r="E717" i="11"/>
  <c r="D717" i="11"/>
  <c r="C717" i="11"/>
  <c r="E716" i="11"/>
  <c r="D716" i="11"/>
  <c r="C716" i="11"/>
  <c r="E715" i="11"/>
  <c r="D715" i="11"/>
  <c r="C715" i="11"/>
  <c r="E713" i="11"/>
  <c r="D713" i="11"/>
  <c r="C713" i="11"/>
  <c r="E704" i="11"/>
  <c r="D704" i="11"/>
  <c r="C704" i="11"/>
  <c r="E695" i="11"/>
  <c r="D695" i="11"/>
  <c r="C695" i="11"/>
  <c r="E694" i="11"/>
  <c r="D694" i="11"/>
  <c r="C694" i="11"/>
  <c r="E693" i="11"/>
  <c r="D693" i="11"/>
  <c r="C693" i="11"/>
  <c r="E692" i="11"/>
  <c r="D692" i="11"/>
  <c r="C692" i="11"/>
  <c r="E691" i="11"/>
  <c r="D691" i="11"/>
  <c r="C691" i="11"/>
  <c r="E690" i="11"/>
  <c r="D690" i="11"/>
  <c r="C690" i="11"/>
  <c r="E689" i="11"/>
  <c r="D689" i="11"/>
  <c r="C689" i="11"/>
  <c r="E685" i="11"/>
  <c r="D685" i="11"/>
  <c r="C685" i="11"/>
  <c r="E679" i="11"/>
  <c r="D679" i="11"/>
  <c r="C679" i="11"/>
  <c r="E673" i="11"/>
  <c r="D673" i="11"/>
  <c r="C673" i="11"/>
  <c r="E667" i="11"/>
  <c r="D667" i="11"/>
  <c r="C667" i="11"/>
  <c r="E661" i="11"/>
  <c r="D661" i="11"/>
  <c r="C661" i="11"/>
  <c r="E654" i="11"/>
  <c r="D654" i="11"/>
  <c r="C654" i="11"/>
  <c r="E653" i="11"/>
  <c r="D653" i="11"/>
  <c r="C653" i="11"/>
  <c r="E652" i="11"/>
  <c r="D652" i="11"/>
  <c r="C652" i="11"/>
  <c r="E651" i="11"/>
  <c r="D651" i="11"/>
  <c r="C651" i="11"/>
  <c r="E650" i="11"/>
  <c r="D650" i="11"/>
  <c r="C650" i="11"/>
  <c r="E646" i="11"/>
  <c r="D646" i="11"/>
  <c r="C646" i="11"/>
  <c r="E640" i="11"/>
  <c r="D640" i="11"/>
  <c r="C640" i="11"/>
  <c r="E634" i="11"/>
  <c r="D634" i="11"/>
  <c r="C634" i="11"/>
  <c r="E628" i="11"/>
  <c r="D628" i="11"/>
  <c r="C628" i="11"/>
  <c r="E622" i="11"/>
  <c r="D622" i="11"/>
  <c r="C622" i="11"/>
  <c r="E616" i="11"/>
  <c r="D616" i="11"/>
  <c r="C616" i="11"/>
  <c r="E610" i="11"/>
  <c r="D610" i="11"/>
  <c r="C610" i="11"/>
  <c r="E604" i="11"/>
  <c r="D604" i="11"/>
  <c r="C604" i="11"/>
  <c r="E598" i="11"/>
  <c r="D598" i="11"/>
  <c r="C598" i="11"/>
  <c r="E591" i="11"/>
  <c r="D591" i="11"/>
  <c r="C591" i="11"/>
  <c r="E590" i="11"/>
  <c r="D590" i="11"/>
  <c r="C590" i="11"/>
  <c r="E589" i="11"/>
  <c r="D589" i="11"/>
  <c r="C589" i="11"/>
  <c r="E588" i="11"/>
  <c r="D588" i="11"/>
  <c r="C588" i="11"/>
  <c r="E587" i="11"/>
  <c r="D587" i="11"/>
  <c r="C587" i="11"/>
  <c r="E568" i="11"/>
  <c r="D568" i="11"/>
  <c r="C568" i="11"/>
  <c r="E562" i="11"/>
  <c r="D562" i="11"/>
  <c r="C562" i="11"/>
  <c r="E556" i="11"/>
  <c r="D556" i="11"/>
  <c r="C556" i="11"/>
  <c r="E550" i="11"/>
  <c r="D550" i="11"/>
  <c r="C550" i="11"/>
  <c r="E544" i="11"/>
  <c r="D544" i="11"/>
  <c r="C544" i="11"/>
  <c r="E538" i="11"/>
  <c r="D538" i="11"/>
  <c r="C538" i="11"/>
  <c r="E532" i="11"/>
  <c r="D532" i="11"/>
  <c r="C532" i="11"/>
  <c r="E526" i="11"/>
  <c r="D526" i="11"/>
  <c r="C526" i="11"/>
  <c r="E519" i="11"/>
  <c r="D519" i="11"/>
  <c r="C519" i="11"/>
  <c r="E512" i="11"/>
  <c r="D512" i="11"/>
  <c r="C512" i="11"/>
  <c r="E511" i="11"/>
  <c r="D511" i="11"/>
  <c r="C511" i="11"/>
  <c r="E510" i="11"/>
  <c r="D510" i="11"/>
  <c r="C510" i="11"/>
  <c r="E509" i="11"/>
  <c r="D509" i="11"/>
  <c r="C509" i="11"/>
  <c r="E508" i="11"/>
  <c r="D508" i="11"/>
  <c r="C508" i="11"/>
  <c r="E507" i="11"/>
  <c r="D507" i="11"/>
  <c r="C507" i="11"/>
  <c r="F504" i="11"/>
  <c r="E504" i="11"/>
  <c r="D504" i="11"/>
  <c r="C504" i="11"/>
  <c r="F498" i="11"/>
  <c r="E498" i="11"/>
  <c r="D498" i="11"/>
  <c r="C498" i="11"/>
  <c r="E491" i="11"/>
  <c r="D491" i="11"/>
  <c r="C491" i="11"/>
  <c r="E490" i="11"/>
  <c r="D490" i="11"/>
  <c r="C490" i="11"/>
  <c r="E489" i="11"/>
  <c r="D489" i="11"/>
  <c r="C489" i="11"/>
  <c r="E488" i="11"/>
  <c r="D488" i="11"/>
  <c r="C488" i="11"/>
  <c r="E487" i="11"/>
  <c r="D487" i="11"/>
  <c r="C487" i="11"/>
  <c r="E484" i="11"/>
  <c r="D484" i="11"/>
  <c r="C484" i="11"/>
  <c r="E478" i="11"/>
  <c r="D478" i="11"/>
  <c r="C478" i="11"/>
  <c r="E471" i="11"/>
  <c r="D471" i="11"/>
  <c r="C471" i="11"/>
  <c r="E470" i="11"/>
  <c r="D470" i="11"/>
  <c r="C470" i="11"/>
  <c r="E469" i="11"/>
  <c r="D469" i="11"/>
  <c r="C469" i="11"/>
  <c r="E468" i="11"/>
  <c r="D468" i="11"/>
  <c r="C468" i="11"/>
  <c r="E467" i="11"/>
  <c r="D467" i="11"/>
  <c r="C467" i="11"/>
  <c r="E463" i="11"/>
  <c r="D463" i="11"/>
  <c r="C463" i="11"/>
  <c r="E456" i="11"/>
  <c r="D456" i="11"/>
  <c r="C456" i="11"/>
  <c r="E455" i="11"/>
  <c r="D455" i="11"/>
  <c r="C455" i="11"/>
  <c r="E454" i="11"/>
  <c r="D454" i="11"/>
  <c r="C454" i="11"/>
  <c r="E453" i="11"/>
  <c r="D453" i="11"/>
  <c r="C453" i="11"/>
  <c r="E452" i="11"/>
  <c r="D452" i="11"/>
  <c r="C452" i="11"/>
  <c r="E449" i="11"/>
  <c r="D449" i="11"/>
  <c r="C449" i="11"/>
  <c r="E443" i="11"/>
  <c r="D443" i="11"/>
  <c r="C443" i="11"/>
  <c r="E437" i="11"/>
  <c r="D437" i="11"/>
  <c r="C437" i="11"/>
  <c r="E430" i="11"/>
  <c r="D430" i="11"/>
  <c r="C430" i="11"/>
  <c r="E429" i="11"/>
  <c r="D429" i="11"/>
  <c r="C429" i="11"/>
  <c r="E428" i="11"/>
  <c r="D428" i="11"/>
  <c r="C428" i="11"/>
  <c r="E427" i="11"/>
  <c r="D427" i="11"/>
  <c r="C427" i="11"/>
  <c r="E426" i="11"/>
  <c r="D426" i="11"/>
  <c r="C426" i="11"/>
  <c r="F423" i="11"/>
  <c r="E423" i="11"/>
  <c r="D423" i="11"/>
  <c r="C423" i="11"/>
  <c r="E417" i="11"/>
  <c r="D417" i="11"/>
  <c r="C417" i="11"/>
  <c r="E411" i="11"/>
  <c r="D411" i="11"/>
  <c r="C411" i="11"/>
  <c r="E405" i="11"/>
  <c r="D405" i="11"/>
  <c r="C405" i="11"/>
  <c r="E398" i="11"/>
  <c r="D398" i="11"/>
  <c r="C398" i="11"/>
  <c r="E392" i="11"/>
  <c r="D392" i="11"/>
  <c r="C392" i="11"/>
  <c r="E385" i="11"/>
  <c r="D385" i="11"/>
  <c r="C385" i="11"/>
  <c r="E378" i="11"/>
  <c r="D378" i="11"/>
  <c r="C378" i="11"/>
  <c r="E377" i="11"/>
  <c r="D377" i="11"/>
  <c r="C377" i="11"/>
  <c r="E376" i="11"/>
  <c r="D376" i="11"/>
  <c r="C376" i="11"/>
  <c r="E375" i="11"/>
  <c r="D375" i="11"/>
  <c r="C375" i="11"/>
  <c r="E374" i="11"/>
  <c r="D374" i="11"/>
  <c r="C374" i="11"/>
  <c r="E373" i="11"/>
  <c r="D373" i="11"/>
  <c r="C373" i="11"/>
  <c r="E369" i="11"/>
  <c r="D369" i="11"/>
  <c r="C369" i="11"/>
  <c r="E363" i="11"/>
  <c r="D363" i="11"/>
  <c r="C363" i="11"/>
  <c r="E356" i="11"/>
  <c r="D356" i="11"/>
  <c r="C356" i="11"/>
  <c r="E350" i="11"/>
  <c r="D350" i="11"/>
  <c r="C350" i="11"/>
  <c r="E344" i="11"/>
  <c r="D344" i="11"/>
  <c r="C344" i="11"/>
  <c r="E338" i="11"/>
  <c r="D338" i="11"/>
  <c r="C338" i="11"/>
  <c r="E332" i="11"/>
  <c r="D332" i="11"/>
  <c r="C332" i="11"/>
  <c r="E325" i="11"/>
  <c r="D325" i="11"/>
  <c r="C325" i="11"/>
  <c r="E324" i="11"/>
  <c r="D324" i="11"/>
  <c r="C324" i="11"/>
  <c r="E323" i="11"/>
  <c r="D323" i="11"/>
  <c r="C323" i="11"/>
  <c r="E322" i="11"/>
  <c r="D322" i="11"/>
  <c r="C322" i="11"/>
  <c r="E321" i="11"/>
  <c r="D321" i="11"/>
  <c r="C321" i="11"/>
  <c r="E320" i="11"/>
  <c r="D320" i="11"/>
  <c r="C320" i="11"/>
  <c r="E316" i="11"/>
  <c r="D316" i="11"/>
  <c r="C316" i="11"/>
  <c r="E310" i="11"/>
  <c r="D310" i="11"/>
  <c r="C310" i="11"/>
  <c r="E303" i="11"/>
  <c r="D303" i="11"/>
  <c r="C303" i="11"/>
  <c r="E302" i="11"/>
  <c r="D302" i="11"/>
  <c r="C302" i="11"/>
  <c r="E301" i="11"/>
  <c r="D301" i="11"/>
  <c r="C301" i="11"/>
  <c r="E300" i="11"/>
  <c r="D300" i="11"/>
  <c r="C300" i="11"/>
  <c r="E299" i="11"/>
  <c r="D299" i="11"/>
  <c r="C299" i="11"/>
  <c r="E296" i="11"/>
  <c r="D296" i="11"/>
  <c r="C296" i="11"/>
  <c r="E288" i="11"/>
  <c r="D288" i="11"/>
  <c r="C288"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D205" i="11"/>
  <c r="C205" i="1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E104" i="11"/>
  <c r="D104" i="11"/>
  <c r="C104" i="11"/>
  <c r="E97" i="11"/>
  <c r="D97" i="11"/>
  <c r="C97" i="11"/>
  <c r="E90" i="11"/>
  <c r="D90" i="11"/>
  <c r="C90" i="11"/>
  <c r="E89" i="11"/>
  <c r="D89" i="11"/>
  <c r="C89" i="11"/>
  <c r="E88" i="11"/>
  <c r="D88" i="11"/>
  <c r="C88" i="11"/>
  <c r="E87" i="11"/>
  <c r="D87" i="11"/>
  <c r="C87" i="11"/>
  <c r="E86" i="11"/>
  <c r="D86" i="11"/>
  <c r="C86" i="11"/>
  <c r="E85" i="11"/>
  <c r="D85" i="11"/>
  <c r="C85" i="11"/>
  <c r="E84" i="11"/>
  <c r="D84" i="11"/>
  <c r="C84"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C431" i="11" l="1"/>
  <c r="D191" i="11"/>
  <c r="E379" i="11"/>
  <c r="E457" i="11"/>
  <c r="E304" i="11"/>
  <c r="E156" i="11"/>
  <c r="E592" i="11"/>
  <c r="C655" i="11"/>
  <c r="C513" i="11"/>
  <c r="D655" i="11"/>
  <c r="C457" i="11"/>
  <c r="C492" i="11"/>
  <c r="D91" i="11"/>
  <c r="D113" i="11"/>
  <c r="E431" i="11"/>
  <c r="E492" i="11"/>
  <c r="E113" i="11"/>
  <c r="D326" i="11"/>
  <c r="C113" i="11"/>
  <c r="D207" i="11"/>
  <c r="E472" i="11"/>
  <c r="C592" i="11"/>
  <c r="C696" i="11"/>
  <c r="D59" i="11"/>
  <c r="E91" i="11"/>
  <c r="E207" i="11"/>
  <c r="D592" i="11"/>
  <c r="D696" i="11"/>
  <c r="E696" i="11"/>
  <c r="E191" i="11"/>
  <c r="C379" i="11"/>
  <c r="D513" i="11"/>
  <c r="C720" i="11"/>
  <c r="E59" i="11"/>
  <c r="C191" i="11"/>
  <c r="C326" i="11"/>
  <c r="D379" i="11"/>
  <c r="D431" i="11"/>
  <c r="D457" i="11"/>
  <c r="D492" i="11"/>
  <c r="E513" i="11"/>
  <c r="E655" i="11"/>
  <c r="D720" i="11"/>
  <c r="E720" i="11"/>
  <c r="D156" i="11"/>
  <c r="C304" i="11"/>
  <c r="E326" i="11"/>
  <c r="C472" i="11"/>
  <c r="C156" i="11"/>
  <c r="C91" i="11"/>
  <c r="C207" i="11"/>
  <c r="D304" i="11"/>
  <c r="D472" i="11"/>
  <c r="C59" i="11"/>
  <c r="D729" i="11" l="1"/>
  <c r="D728" i="11" s="1"/>
  <c r="E729" i="11"/>
  <c r="E728" i="11" s="1"/>
  <c r="C729" i="11"/>
  <c r="C728" i="11" s="1"/>
  <c r="E365" i="13" l="1"/>
  <c r="E361" i="13"/>
  <c r="D35" i="13"/>
  <c r="E35" i="13"/>
  <c r="E1450" i="11"/>
  <c r="D1450" i="11"/>
  <c r="C1450" i="11"/>
  <c r="E1440" i="11"/>
  <c r="D1440" i="11"/>
  <c r="C1440" i="11"/>
  <c r="E1428" i="11"/>
  <c r="D1428" i="11"/>
  <c r="C1428" i="11"/>
  <c r="E1417" i="11"/>
  <c r="D1417" i="11"/>
  <c r="C1417" i="11"/>
  <c r="E1408" i="11"/>
  <c r="D1408" i="11"/>
  <c r="C1408" i="11"/>
  <c r="E1396" i="11"/>
  <c r="D1396" i="11"/>
  <c r="C1396" i="11"/>
  <c r="E1387" i="11"/>
  <c r="D1387" i="11"/>
  <c r="C1387" i="11"/>
  <c r="E1371" i="11"/>
  <c r="D1371" i="11"/>
  <c r="C1371" i="11"/>
  <c r="E1362" i="11"/>
  <c r="D1362" i="11"/>
  <c r="C1362" i="11"/>
  <c r="E1339" i="11"/>
  <c r="D1339" i="11"/>
  <c r="C1339" i="11"/>
  <c r="D1453" i="11" l="1"/>
  <c r="D1452" i="11" s="1"/>
  <c r="C1453" i="11"/>
  <c r="C1452" i="11" s="1"/>
  <c r="E1453" i="11"/>
  <c r="E1452" i="11" s="1"/>
  <c r="E359" i="13"/>
  <c r="E44" i="11"/>
  <c r="D44" i="11"/>
  <c r="C44" i="11"/>
  <c r="E26" i="11"/>
  <c r="D26" i="11"/>
  <c r="C26" i="11"/>
  <c r="E17" i="11"/>
  <c r="D17" i="11"/>
  <c r="C17" i="11"/>
  <c r="E14" i="11"/>
  <c r="D14" i="11"/>
  <c r="C14" i="11"/>
  <c r="E974" i="11"/>
  <c r="E806" i="11"/>
  <c r="D806" i="11"/>
  <c r="C806" i="11"/>
  <c r="E801" i="11"/>
  <c r="D801" i="11"/>
  <c r="C801" i="11"/>
  <c r="E794" i="11"/>
  <c r="D794" i="11"/>
  <c r="C794" i="11"/>
  <c r="E789" i="11"/>
  <c r="D789" i="11"/>
  <c r="C789" i="11"/>
  <c r="E784" i="11"/>
  <c r="D784" i="11"/>
  <c r="C784" i="11"/>
  <c r="C45" i="11" l="1"/>
  <c r="D45" i="11"/>
  <c r="E45" i="11"/>
  <c r="D809" i="11"/>
  <c r="D808" i="11" s="1"/>
  <c r="E809" i="11"/>
  <c r="E808" i="11" s="1"/>
  <c r="C809" i="11"/>
  <c r="C808" i="11" s="1"/>
  <c r="E1518" i="11"/>
  <c r="D1518" i="11"/>
  <c r="C1518" i="11"/>
  <c r="E954" i="11" l="1"/>
  <c r="D772" i="11" l="1"/>
  <c r="E772" i="11"/>
  <c r="C772" i="11"/>
  <c r="C22" i="13" l="1"/>
  <c r="D22" i="13"/>
  <c r="E22" i="13"/>
  <c r="D928" i="11"/>
  <c r="E928" i="11"/>
  <c r="C928" i="11"/>
  <c r="E1512" i="11"/>
  <c r="D1512" i="11"/>
  <c r="C1512" i="11"/>
  <c r="E1506" i="11"/>
  <c r="D1506" i="11"/>
  <c r="C1506" i="11"/>
  <c r="E1498" i="11"/>
  <c r="D1498" i="11"/>
  <c r="C1498" i="11"/>
  <c r="E1491" i="11"/>
  <c r="D1491" i="11"/>
  <c r="C1491" i="11"/>
  <c r="E1485" i="11"/>
  <c r="D1485" i="11"/>
  <c r="C1485" i="11"/>
  <c r="E1477" i="11"/>
  <c r="D1477" i="11"/>
  <c r="C1477" i="11"/>
  <c r="E1471" i="11"/>
  <c r="D1471" i="11"/>
  <c r="C1471" i="11"/>
  <c r="E1465" i="11"/>
  <c r="D1465" i="11"/>
  <c r="C1465" i="11"/>
  <c r="E1322" i="11"/>
  <c r="D1322" i="11"/>
  <c r="C1322" i="11"/>
  <c r="E1316" i="11"/>
  <c r="D1316" i="11"/>
  <c r="C1316" i="11"/>
  <c r="E1310" i="11"/>
  <c r="D1310" i="11"/>
  <c r="C1310" i="11"/>
  <c r="E1302" i="11"/>
  <c r="D1302" i="11"/>
  <c r="C1302" i="11"/>
  <c r="E1296" i="11"/>
  <c r="D1296" i="11"/>
  <c r="C1296" i="11"/>
  <c r="E1290" i="11"/>
  <c r="D1290" i="11"/>
  <c r="C1290" i="11"/>
  <c r="E1272" i="11"/>
  <c r="D1272" i="11"/>
  <c r="C1272" i="11"/>
  <c r="E1265" i="11"/>
  <c r="D1265" i="11"/>
  <c r="C1265" i="11"/>
  <c r="E1259" i="11"/>
  <c r="D1259" i="11"/>
  <c r="C1259" i="11"/>
  <c r="E1251" i="11"/>
  <c r="D1251" i="11"/>
  <c r="C1251" i="11"/>
  <c r="E1245" i="11"/>
  <c r="D1245" i="11"/>
  <c r="C1245" i="11"/>
  <c r="E1239" i="11"/>
  <c r="D1239" i="11"/>
  <c r="C1239" i="11"/>
  <c r="E1233" i="11"/>
  <c r="D1233" i="11"/>
  <c r="C1233" i="11"/>
  <c r="E1227" i="11"/>
  <c r="D1227" i="11"/>
  <c r="C1227" i="11"/>
  <c r="E1219" i="11"/>
  <c r="D1219" i="11"/>
  <c r="C1219" i="11"/>
  <c r="E1213" i="11"/>
  <c r="D1213" i="11"/>
  <c r="C1213" i="11"/>
  <c r="E1207" i="11"/>
  <c r="D1207" i="11"/>
  <c r="C1207" i="11"/>
  <c r="E1201" i="11"/>
  <c r="D1201" i="11"/>
  <c r="C1201" i="11"/>
  <c r="E1195" i="11"/>
  <c r="D1195" i="11"/>
  <c r="C1195" i="11"/>
  <c r="E1189" i="11"/>
  <c r="D1189" i="11"/>
  <c r="C1189" i="11"/>
  <c r="E1183" i="11"/>
  <c r="D1183" i="11"/>
  <c r="C1183" i="11"/>
  <c r="E1177" i="11"/>
  <c r="D1177" i="11"/>
  <c r="C1177" i="11"/>
  <c r="E1170" i="11"/>
  <c r="D1170" i="11"/>
  <c r="C1170" i="11"/>
  <c r="E1155" i="11"/>
  <c r="D1155" i="11"/>
  <c r="C1155" i="11"/>
  <c r="E1149" i="11"/>
  <c r="D1149" i="11"/>
  <c r="C1149" i="11"/>
  <c r="E1143" i="11"/>
  <c r="D1143" i="11"/>
  <c r="C1143" i="11"/>
  <c r="E1137" i="11"/>
  <c r="D1137" i="11"/>
  <c r="C1137" i="11"/>
  <c r="E1129" i="11"/>
  <c r="D1129" i="11"/>
  <c r="C1129" i="11"/>
  <c r="E1123" i="11"/>
  <c r="D1123" i="11"/>
  <c r="C1123" i="11"/>
  <c r="E1117" i="11"/>
  <c r="D1117" i="11"/>
  <c r="C1117" i="11"/>
  <c r="E1111" i="11"/>
  <c r="D1111" i="11"/>
  <c r="C1111" i="11"/>
  <c r="E1105" i="11"/>
  <c r="D1105" i="11"/>
  <c r="C1105" i="11"/>
  <c r="E1099" i="11"/>
  <c r="D1099" i="11"/>
  <c r="C1099" i="11"/>
  <c r="E1091" i="11"/>
  <c r="D1091" i="11"/>
  <c r="C1091" i="11"/>
  <c r="E1085" i="11"/>
  <c r="D1085" i="11"/>
  <c r="C1085" i="11"/>
  <c r="E1079" i="11"/>
  <c r="D1079" i="11"/>
  <c r="C1079" i="11"/>
  <c r="E1073" i="11"/>
  <c r="D1073" i="11"/>
  <c r="C1073" i="11"/>
  <c r="E1065" i="11"/>
  <c r="D1065" i="11"/>
  <c r="C1065" i="11"/>
  <c r="E1059" i="11"/>
  <c r="D1059" i="11"/>
  <c r="C1059" i="11"/>
  <c r="E1053" i="11"/>
  <c r="D1053" i="11"/>
  <c r="C1053" i="11"/>
  <c r="E1047" i="11"/>
  <c r="D1047" i="11"/>
  <c r="C1047" i="11"/>
  <c r="E1038" i="11"/>
  <c r="D1038" i="11"/>
  <c r="C1038" i="11"/>
  <c r="E1032" i="11"/>
  <c r="D1032" i="11"/>
  <c r="C1032" i="11"/>
  <c r="E1024" i="11"/>
  <c r="D1024" i="11"/>
  <c r="C1024" i="11"/>
  <c r="E1016" i="11"/>
  <c r="D1016" i="11"/>
  <c r="C1016" i="11"/>
  <c r="E1008" i="11"/>
  <c r="D1008" i="11"/>
  <c r="C1008" i="11"/>
  <c r="E1002" i="11"/>
  <c r="D1002" i="11"/>
  <c r="C1002" i="11"/>
  <c r="E994" i="11"/>
  <c r="D994" i="11"/>
  <c r="C994" i="11"/>
  <c r="E980" i="11"/>
  <c r="D980" i="11"/>
  <c r="C980" i="11"/>
  <c r="E977" i="11"/>
  <c r="D977" i="11"/>
  <c r="C977" i="11"/>
  <c r="D974" i="11"/>
  <c r="C974" i="11"/>
  <c r="E971" i="11"/>
  <c r="D971" i="11"/>
  <c r="C971" i="11"/>
  <c r="E959" i="11"/>
  <c r="D959" i="11"/>
  <c r="C959" i="11"/>
  <c r="D954" i="11"/>
  <c r="C954" i="11"/>
  <c r="E951" i="11"/>
  <c r="D951" i="11"/>
  <c r="C951" i="11"/>
  <c r="E948" i="11"/>
  <c r="D948" i="11"/>
  <c r="C948" i="11"/>
  <c r="E942" i="11"/>
  <c r="D942" i="11"/>
  <c r="C942" i="11"/>
  <c r="E939" i="11"/>
  <c r="D939" i="11"/>
  <c r="C939" i="11"/>
  <c r="E923" i="11"/>
  <c r="D923" i="11"/>
  <c r="C923" i="11"/>
  <c r="E919" i="11"/>
  <c r="D919" i="11"/>
  <c r="C919" i="11"/>
  <c r="E916" i="11"/>
  <c r="D916" i="11"/>
  <c r="C916" i="11"/>
  <c r="E913" i="11"/>
  <c r="D913" i="11"/>
  <c r="C913" i="11"/>
  <c r="E910" i="11"/>
  <c r="D910" i="11"/>
  <c r="C910" i="11"/>
  <c r="E907" i="11"/>
  <c r="D907" i="11"/>
  <c r="C907" i="11"/>
  <c r="E903" i="11"/>
  <c r="D903" i="11"/>
  <c r="C903" i="11"/>
  <c r="E900" i="11"/>
  <c r="D900" i="11"/>
  <c r="C900" i="11"/>
  <c r="E897" i="11"/>
  <c r="D897" i="11"/>
  <c r="E888" i="11"/>
  <c r="D888" i="11"/>
  <c r="C888" i="11"/>
  <c r="E884" i="11"/>
  <c r="D884" i="11"/>
  <c r="C884" i="11"/>
  <c r="E872" i="11"/>
  <c r="D872" i="11"/>
  <c r="C872" i="11"/>
  <c r="E867" i="11"/>
  <c r="D867" i="11"/>
  <c r="C867" i="11"/>
  <c r="E864" i="11"/>
  <c r="D864" i="11"/>
  <c r="C864" i="11"/>
  <c r="E859" i="11"/>
  <c r="D859" i="11"/>
  <c r="C859" i="11"/>
  <c r="E856" i="11"/>
  <c r="D856" i="11"/>
  <c r="C856" i="11"/>
  <c r="E851" i="11"/>
  <c r="D851" i="11"/>
  <c r="C851" i="11"/>
  <c r="E848" i="11"/>
  <c r="D848" i="11"/>
  <c r="C848" i="11"/>
  <c r="E845" i="11"/>
  <c r="D845" i="11"/>
  <c r="C845" i="11"/>
  <c r="E842" i="11"/>
  <c r="D842" i="11"/>
  <c r="C842" i="11"/>
  <c r="E837" i="11"/>
  <c r="D837" i="11"/>
  <c r="C837" i="11"/>
  <c r="E834" i="11"/>
  <c r="D834" i="11"/>
  <c r="C834" i="11"/>
  <c r="E828" i="11"/>
  <c r="D828" i="11"/>
  <c r="C828" i="11"/>
  <c r="E823" i="11"/>
  <c r="D823" i="11"/>
  <c r="C823" i="11"/>
  <c r="E818" i="11"/>
  <c r="D818" i="11"/>
  <c r="C818" i="11"/>
  <c r="E761" i="11"/>
  <c r="D761" i="11"/>
  <c r="C761" i="11"/>
  <c r="E751" i="11"/>
  <c r="D751" i="11"/>
  <c r="C751" i="11"/>
  <c r="E745" i="11"/>
  <c r="D745" i="11"/>
  <c r="C745" i="11"/>
  <c r="E742" i="11"/>
  <c r="D742" i="11"/>
  <c r="C742"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E329" i="13" s="1"/>
  <c r="E352" i="13" s="1"/>
  <c r="E19" i="13" s="1"/>
  <c r="D331" i="13"/>
  <c r="C331" i="13"/>
  <c r="C329" i="13" s="1"/>
  <c r="C352" i="13" s="1"/>
  <c r="C19" i="13" s="1"/>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D209" i="13" s="1"/>
  <c r="C211" i="13"/>
  <c r="E199" i="13"/>
  <c r="D199" i="13"/>
  <c r="C199" i="13"/>
  <c r="E185" i="13"/>
  <c r="D185" i="13"/>
  <c r="C185" i="13"/>
  <c r="E181" i="13"/>
  <c r="D181" i="13"/>
  <c r="C181" i="13"/>
  <c r="E169" i="13"/>
  <c r="D169" i="13"/>
  <c r="C169" i="13"/>
  <c r="E155" i="13"/>
  <c r="D155" i="13"/>
  <c r="C155" i="13"/>
  <c r="E151" i="13"/>
  <c r="D151" i="13"/>
  <c r="D149" i="13" s="1"/>
  <c r="D172" i="13" s="1"/>
  <c r="D13" i="13" s="1"/>
  <c r="C151" i="13"/>
  <c r="C149" i="13" s="1"/>
  <c r="C172" i="13" s="1"/>
  <c r="C13" i="13" s="1"/>
  <c r="E139" i="13"/>
  <c r="D139" i="13"/>
  <c r="C139" i="13"/>
  <c r="E125" i="13"/>
  <c r="D125" i="13"/>
  <c r="C125" i="13"/>
  <c r="E121" i="13"/>
  <c r="D121" i="13"/>
  <c r="C121" i="13"/>
  <c r="E109" i="13"/>
  <c r="D109" i="13"/>
  <c r="C109" i="13"/>
  <c r="E95" i="13"/>
  <c r="D95" i="13"/>
  <c r="C95" i="13"/>
  <c r="E91" i="13"/>
  <c r="D91" i="13"/>
  <c r="C91" i="13"/>
  <c r="E79" i="13"/>
  <c r="D79" i="13"/>
  <c r="C79" i="13"/>
  <c r="E65" i="13"/>
  <c r="D65" i="13"/>
  <c r="C65" i="13"/>
  <c r="E61" i="13"/>
  <c r="D61" i="13"/>
  <c r="C61" i="13"/>
  <c r="E49" i="13"/>
  <c r="D49" i="13"/>
  <c r="C49" i="13"/>
  <c r="C35" i="13"/>
  <c r="E31" i="13"/>
  <c r="D31" i="13"/>
  <c r="C31" i="13"/>
  <c r="D960" i="11" l="1"/>
  <c r="E960" i="11"/>
  <c r="D89" i="13"/>
  <c r="E179" i="13"/>
  <c r="E202" i="13" s="1"/>
  <c r="E14" i="13" s="1"/>
  <c r="D269" i="13"/>
  <c r="D292" i="13" s="1"/>
  <c r="D17" i="13" s="1"/>
  <c r="D930" i="11"/>
  <c r="E930" i="11"/>
  <c r="C943" i="11"/>
  <c r="D943" i="11"/>
  <c r="E943" i="11"/>
  <c r="C960" i="11"/>
  <c r="C930" i="11"/>
  <c r="E59" i="13"/>
  <c r="E82" i="13" s="1"/>
  <c r="E10" i="13" s="1"/>
  <c r="C449" i="13"/>
  <c r="C472" i="13" s="1"/>
  <c r="C23" i="13" s="1"/>
  <c r="D359" i="13"/>
  <c r="D382" i="13" s="1"/>
  <c r="D20" i="13" s="1"/>
  <c r="C299" i="13"/>
  <c r="C1520" i="11"/>
  <c r="D1520" i="11"/>
  <c r="E1520" i="11"/>
  <c r="C773" i="11"/>
  <c r="D773" i="11"/>
  <c r="E773" i="11"/>
  <c r="C874" i="11"/>
  <c r="D874" i="11"/>
  <c r="D961" i="11"/>
  <c r="E874" i="11"/>
  <c r="E961" i="11"/>
  <c r="C961" i="11"/>
  <c r="D982"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24" i="11"/>
  <c r="D1324" i="11"/>
  <c r="C1324" i="11"/>
  <c r="D1274" i="11"/>
  <c r="E1274" i="11"/>
  <c r="E1275" i="11"/>
  <c r="C1274" i="11"/>
  <c r="D1275" i="11"/>
  <c r="E1157" i="11"/>
  <c r="D1157" i="11"/>
  <c r="E982" i="11"/>
  <c r="C982" i="11"/>
  <c r="C359" i="13"/>
  <c r="C382" i="13" s="1"/>
  <c r="C20" i="13" s="1"/>
  <c r="C1157" i="11"/>
  <c r="C1275" i="11"/>
  <c r="E24" i="13" l="1"/>
  <c r="D24" i="13"/>
  <c r="C24" i="13"/>
</calcChain>
</file>

<file path=xl/sharedStrings.xml><?xml version="1.0" encoding="utf-8"?>
<sst xmlns="http://schemas.openxmlformats.org/spreadsheetml/2006/main" count="5512" uniqueCount="1757">
  <si>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</si>
  <si>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</si>
  <si>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</si>
  <si>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</si>
  <si>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</si>
  <si>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</si>
  <si>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</si>
  <si>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</si>
  <si>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</si>
  <si>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</si>
  <si>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</si>
  <si>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</si>
  <si>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</si>
  <si>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</si>
  <si>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</si>
  <si>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</si>
  <si>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</si>
  <si>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</si>
  <si>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</si>
  <si>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</si>
  <si>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</si>
  <si>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</si>
  <si>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</si>
  <si>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</si>
  <si>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</si>
  <si>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</si>
  <si>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</si>
  <si>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</si>
  <si>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</si>
  <si>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</si>
  <si>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</si>
  <si>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</si>
  <si>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</si>
  <si>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</si>
  <si>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</si>
  <si>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</si>
  <si>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</si>
  <si>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</si>
  <si>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</si>
  <si>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</si>
  <si>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</si>
  <si>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</si>
  <si>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</si>
  <si>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</si>
  <si>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</si>
  <si>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</si>
  <si>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</si>
  <si>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</si>
  <si>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</si>
  <si>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</si>
  <si>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</si>
  <si>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</si>
  <si>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</si>
  <si>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</si>
  <si>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</si>
  <si>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</si>
  <si>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</si>
  <si>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</si>
  <si>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</si>
  <si>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</si>
  <si>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</si>
  <si>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</si>
  <si>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</si>
  <si>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</si>
  <si>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</si>
  <si>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</si>
  <si>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</si>
  <si>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</si>
  <si>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</si>
  <si>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</si>
  <si>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</si>
  <si>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</si>
  <si>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</si>
  <si>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</si>
  <si>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</si>
  <si>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</si>
  <si>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</si>
  <si>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</si>
  <si>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</si>
  <si>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</si>
  <si>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</si>
  <si>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</si>
  <si>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</si>
  <si>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</si>
  <si>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</si>
  <si>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</si>
  <si>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</si>
  <si>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</si>
  <si>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</si>
  <si>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</si>
  <si>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</si>
  <si>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</si>
  <si>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</si>
  <si>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</si>
  <si>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</si>
  <si>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</si>
  <si>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</si>
  <si>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</si>
  <si>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</si>
  <si>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</si>
  <si>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</si>
  <si>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</si>
  <si>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</si>
  <si>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</si>
  <si>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</si>
  <si>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</si>
  <si>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</si>
  <si>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</si>
  <si>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</si>
  <si>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</si>
  <si>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</si>
  <si>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</si>
  <si>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</si>
  <si>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</si>
  <si>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</si>
  <si>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</si>
  <si>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</si>
  <si>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</si>
  <si>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</si>
  <si>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</si>
  <si>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</si>
  <si>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</si>
  <si>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</si>
  <si>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</si>
  <si>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</si>
  <si>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</si>
  <si>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</si>
  <si>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</si>
  <si>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</si>
  <si>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</si>
  <si>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</si>
  <si>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</si>
  <si>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</si>
  <si>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</si>
  <si>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</si>
  <si>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</si>
  <si>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</si>
  <si>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</si>
  <si>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</si>
  <si>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</si>
  <si>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</si>
  <si>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</si>
  <si>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</si>
  <si>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</si>
  <si>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</si>
  <si>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</si>
  <si>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</si>
  <si>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</si>
  <si>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</si>
  <si>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</si>
  <si>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</si>
  <si>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</si>
  <si>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</si>
  <si>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</si>
  <si>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</si>
  <si>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</si>
  <si>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</si>
  <si>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</si>
  <si>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</si>
  <si>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</si>
  <si>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</si>
  <si>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</si>
  <si>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</si>
  <si>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</si>
  <si>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</si>
  <si>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</si>
  <si>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</si>
  <si>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</si>
  <si>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</si>
  <si>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</si>
  <si>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</si>
  <si>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</si>
  <si>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</si>
  <si>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</si>
  <si>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</si>
  <si>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</si>
  <si>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</si>
  <si>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</si>
  <si>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</si>
  <si>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</si>
  <si>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</si>
  <si>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</si>
  <si>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</si>
  <si>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</si>
  <si>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</si>
  <si>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</si>
  <si>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</si>
  <si>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</si>
  <si>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</si>
  <si>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</si>
  <si>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</si>
  <si>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</si>
  <si>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</si>
  <si>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</si>
  <si>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</si>
  <si>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</si>
  <si>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</si>
  <si>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</si>
  <si>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</si>
  <si>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</si>
  <si>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</si>
  <si>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</si>
  <si>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</si>
  <si>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</si>
  <si>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</si>
  <si>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</si>
  <si>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</si>
  <si>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</si>
  <si>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</si>
  <si>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</si>
  <si>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</si>
  <si>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</si>
  <si>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</si>
  <si>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</si>
  <si>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</si>
  <si>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</si>
  <si>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</si>
  <si>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</si>
  <si>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</si>
  <si>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</si>
  <si>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</si>
  <si>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</si>
  <si>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</si>
  <si>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</si>
  <si>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</si>
  <si>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</si>
  <si>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</si>
  <si>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</si>
  <si>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</si>
  <si>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</si>
  <si>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</si>
  <si>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</si>
  <si>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</si>
  <si>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</si>
  <si>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</si>
  <si>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</si>
  <si>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</si>
  <si>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</si>
  <si>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</si>
  <si>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</si>
  <si>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</si>
  <si>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</si>
  <si>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</si>
  <si>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</si>
  <si>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</si>
  <si>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</si>
  <si>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</si>
  <si>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</si>
  <si>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</si>
  <si>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</si>
  <si>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</si>
  <si>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</si>
  <si>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</si>
  <si>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</si>
  <si>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</si>
  <si>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</si>
  <si>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</si>
  <si>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</si>
  <si>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</si>
  <si>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</si>
  <si>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</si>
  <si>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</si>
  <si>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</si>
  <si>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</si>
  <si>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</si>
  <si>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</si>
  <si>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</si>
  <si>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</si>
  <si>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</si>
  <si>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</si>
  <si>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</si>
  <si>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</si>
  <si>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</si>
  <si>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</si>
  <si>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</si>
  <si>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</si>
  <si>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</si>
  <si>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</si>
  <si>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</si>
  <si>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</si>
  <si>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</si>
  <si>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</si>
  <si>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</si>
  <si>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</si>
  <si>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</si>
  <si>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</si>
  <si>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</si>
  <si>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</si>
  <si>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</si>
  <si>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</si>
  <si>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</si>
  <si>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</si>
  <si>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</si>
  <si>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</si>
  <si>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</si>
  <si>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</si>
  <si>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</si>
  <si>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</si>
  <si>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</si>
  <si>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</si>
  <si>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</si>
  <si>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</si>
  <si>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</si>
  <si>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</si>
  <si>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</si>
  <si>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</si>
  <si>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</si>
  <si>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</si>
  <si>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</si>
  <si>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</si>
  <si>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</si>
  <si>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</si>
  <si>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</si>
  <si>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</si>
  <si>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</si>
  <si>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</si>
  <si>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</si>
  <si>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</si>
  <si>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</si>
  <si>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</si>
  <si>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</si>
  <si>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</si>
  <si>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</si>
  <si>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</si>
  <si>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</si>
  <si>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</si>
  <si>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</si>
  <si>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</si>
  <si>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</si>
  <si>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</si>
  <si>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</si>
  <si>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</si>
  <si>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</si>
  <si>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</si>
  <si>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</si>
  <si>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</si>
  <si>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</si>
  <si>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</si>
  <si>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</si>
  <si>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</si>
  <si>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</si>
  <si>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</si>
  <si>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</si>
  <si>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</si>
  <si>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</si>
  <si>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</si>
  <si>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</si>
  <si>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</si>
  <si>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</si>
  <si>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</si>
  <si>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</si>
  <si>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</si>
  <si>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</si>
  <si>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</si>
  <si>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</si>
  <si>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</si>
  <si>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</si>
  <si>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</si>
  <si>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</si>
  <si>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</si>
  <si>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</si>
  <si>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</si>
  <si>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</si>
  <si>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</si>
  <si>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</si>
  <si>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</si>
  <si>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</si>
  <si>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</si>
  <si>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</si>
  <si>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</si>
  <si>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</si>
  <si>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</si>
  <si>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</si>
  <si>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</si>
  <si>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</si>
  <si>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</si>
  <si>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</si>
  <si>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</si>
  <si>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</si>
  <si>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</si>
  <si>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</si>
  <si>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</si>
  <si>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</si>
  <si>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</si>
  <si>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</si>
  <si>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</si>
  <si>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</si>
  <si>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</si>
  <si>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</si>
  <si>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</si>
  <si>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</si>
  <si>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</si>
  <si>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</si>
  <si>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</si>
  <si>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</si>
  <si>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</si>
  <si>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</si>
  <si>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</si>
  <si>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</si>
  <si>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</si>
  <si>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</si>
  <si>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</si>
  <si>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</si>
  <si>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</si>
  <si>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</si>
  <si>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</si>
  <si>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</si>
  <si>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</si>
  <si>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</si>
  <si>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</si>
  <si>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</si>
  <si>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</si>
  <si>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</si>
  <si>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</si>
  <si>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</si>
  <si>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</si>
  <si>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</si>
  <si>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</si>
  <si>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</si>
  <si>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</si>
  <si>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</si>
  <si>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</si>
  <si>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</si>
  <si>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</si>
  <si>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</si>
  <si>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</si>
  <si>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</si>
  <si>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</si>
  <si>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</si>
  <si>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</si>
  <si>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</si>
  <si>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</si>
  <si>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</si>
  <si>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</si>
  <si>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</si>
  <si>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</si>
  <si>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</si>
  <si>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</si>
  <si>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</si>
  <si>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</si>
  <si>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</si>
  <si>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</si>
  <si>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</si>
  <si>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</si>
  <si>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</si>
  <si>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</si>
  <si>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</si>
  <si>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</si>
  <si>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</si>
  <si>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</si>
  <si>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</si>
  <si>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</si>
  <si>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</si>
  <si>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</si>
  <si>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</si>
  <si>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</si>
  <si>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</si>
  <si>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</si>
  <si>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</si>
  <si>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</si>
  <si>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</si>
  <si>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</si>
  <si>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</si>
  <si>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</si>
  <si>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</si>
  <si>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</si>
  <si>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</si>
  <si>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</si>
  <si>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</si>
  <si>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</si>
  <si>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</si>
  <si>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</si>
  <si>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</si>
  <si>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</si>
  <si>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</si>
  <si>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</si>
  <si>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</si>
  <si>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</si>
  <si>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</si>
  <si>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</si>
  <si>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</si>
  <si>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</si>
  <si>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</si>
  <si>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</si>
  <si>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</si>
  <si>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</si>
  <si>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</si>
  <si>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</si>
  <si>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</si>
  <si>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</si>
  <si>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</si>
  <si>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</si>
  <si>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</si>
  <si>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</si>
  <si>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</si>
  <si>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</si>
  <si>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</si>
  <si>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</si>
  <si>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</si>
  <si>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</si>
  <si>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</si>
  <si>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</si>
  <si>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</si>
  <si>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</si>
  <si>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</si>
  <si>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</si>
  <si>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</si>
  <si>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</si>
  <si>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</si>
  <si>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</si>
  <si>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</si>
  <si>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</si>
  <si>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</si>
  <si>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</si>
  <si>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</si>
  <si>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</si>
  <si>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</si>
  <si>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</si>
  <si>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</si>
  <si>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</si>
  <si>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</si>
  <si>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</si>
  <si>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</si>
  <si>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</si>
  <si>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</si>
  <si>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</si>
  <si>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</si>
  <si>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</si>
  <si>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</si>
  <si>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</si>
  <si>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</si>
  <si>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</si>
  <si>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</si>
  <si>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</si>
  <si>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</si>
  <si>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</si>
  <si>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</si>
  <si>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</si>
  <si>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</si>
  <si>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</si>
  <si>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</si>
  <si>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</si>
  <si>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</si>
  <si>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</si>
  <si>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</si>
  <si>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</si>
  <si>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</si>
  <si>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</si>
  <si>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</si>
  <si>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</si>
  <si>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</si>
  <si>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</si>
  <si>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</si>
  <si>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</si>
  <si>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</si>
  <si>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</si>
  <si>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</si>
  <si>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</si>
  <si>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</si>
  <si>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</si>
  <si>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</si>
  <si>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</si>
  <si>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</si>
  <si>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</si>
  <si>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</si>
  <si>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</si>
  <si>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</si>
  <si>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</si>
  <si>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</si>
  <si>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</si>
  <si>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</si>
  <si>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</si>
  <si>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</si>
  <si>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</si>
  <si>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</si>
  <si>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</si>
  <si>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</si>
  <si>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</si>
  <si>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</si>
  <si>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</si>
  <si>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</si>
  <si>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</si>
  <si>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</si>
  <si>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</si>
  <si>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</si>
  <si>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</si>
  <si>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</si>
  <si>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</si>
  <si>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</si>
  <si>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</si>
  <si>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</si>
  <si>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</si>
  <si>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</si>
  <si>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</si>
  <si>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</si>
  <si>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</si>
  <si>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</si>
  <si>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</si>
  <si>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</si>
  <si>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</si>
  <si>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</si>
  <si>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</si>
  <si>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</si>
  <si>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</si>
  <si>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</si>
  <si>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</si>
  <si>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</si>
  <si>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</si>
  <si>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</si>
  <si>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</si>
  <si>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</si>
  <si>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</si>
  <si>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</si>
  <si>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</si>
  <si>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</si>
  <si>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</si>
  <si>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</si>
  <si>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</si>
  <si>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</si>
  <si>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</si>
  <si>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</si>
  <si>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</si>
  <si>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</si>
  <si>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</si>
  <si>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</si>
  <si>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</si>
  <si>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</si>
  <si>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</si>
  <si>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</si>
  <si>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</si>
  <si>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</si>
  <si>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</si>
  <si>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</si>
  <si>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</si>
  <si>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</si>
  <si>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</si>
  <si>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</si>
  <si>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</si>
  <si>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</si>
  <si>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</si>
  <si>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</si>
  <si>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</si>
  <si>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</si>
  <si>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</si>
  <si>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</si>
  <si>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</si>
  <si>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</si>
  <si>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</si>
  <si>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</si>
  <si>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</si>
  <si>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</si>
  <si>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</si>
  <si>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</si>
  <si>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</si>
  <si>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</si>
  <si>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</si>
  <si>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</si>
  <si>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</si>
  <si>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</si>
  <si>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</si>
  <si>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</si>
  <si>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</si>
  <si>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</si>
  <si>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</si>
  <si>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</si>
  <si>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</si>
  <si>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</si>
  <si>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</si>
  <si>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</si>
  <si>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</si>
  <si>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</si>
  <si>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</si>
  <si>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</si>
  <si>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</si>
  <si>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</si>
  <si>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 xml:space="preserve">PATVIRTINTA 
Panevėžio miesto savivaldybės tarybos 
2026 m. vasario d. sprendimu Nr. </t>
  </si>
  <si>
    <r>
      <t xml:space="preserve">2026–2028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</si>
  <si>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t xml:space="preserve">PATVIRTINTA 
Panevėžio miesto savivaldybės tarybos 
2026 m. vasario d. sprendimu Nr. 1-
</t>
  </si>
  <si>
    <t>2026–2028 METŲ ASIGNAVIMŲ IR KITŲ LĖŠŲ PASISKIRSTYMAS PAGAL PROGRAMAS (TŪKST. EUR)</t>
  </si>
  <si>
    <t>PATVIRTINTA</t>
  </si>
  <si>
    <t>____________savivaldybės tarybos</t>
  </si>
  <si>
    <t>20__m. _______d. sprendimu Nr. _______</t>
  </si>
  <si>
    <t>PANEVĖŽIO MIESTO SAVIVALDYBĖS</t>
  </si>
  <si>
    <t>I SKYRIUS</t>
  </si>
  <si>
    <t>SAVIVALDYBĖS MISIJA IR VEIKLOS PRIORITETAI</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</si>
  <si>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2025–2027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</si>
  <si>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t>2026–2028 METŲ STRATEGINIS VEIKLOS PLANAS</t>
  </si>
  <si>
    <t>Savivaldybės 2025–2027 metų plėtros tikslų, uždavinių stebėsenos rodikliai nurodomi 1 lentelėje.</t>
  </si>
  <si>
    <t>Savivaldybės programų tikslai, uždaviniai, priemonės, asignavimai ir kitos lėšos nurodomi 3 lentelėje.</t>
  </si>
  <si>
    <t>Programų uždaviniai, priemonės ir jų stebėsenos rodikliai nurodomi 4 lentelėje.</t>
  </si>
  <si>
    <t>Savivaldybės valdomų įmonių ir viešųjų įstaigų planuojami pasiekti pagrindiniai veiklos rodikliai ir jų reikšmės nurodomi 5 lentelėje.</t>
  </si>
  <si>
    <t>Panevėžio miesto socialinių paslaugų rūšių pagal gyventojų poreikius ir jų teikimo mąstą 2025–2027 m. prognozė pateikiama priede.</t>
  </si>
  <si>
    <t>SAVIVALDYBĖS 2026–2028 METŲ PLĖTROS TIKSLAI, UŽDAVINIAI IR JŲ STEBĖSENOS RODIKLIAI</t>
  </si>
  <si>
    <t>III SKYRIUS</t>
  </si>
  <si>
    <t>PLANUOJAMI PASIEKTI REZULTATAI</t>
  </si>
  <si>
    <t>IV SKYRIUS</t>
  </si>
  <si>
    <t>SOCIALINĖS IR EKONOMINĖS PLĖTROS PROGRAMOS</t>
  </si>
  <si>
    <r>
      <rPr>
        <b/>
        <sz val="12"/>
        <rFont val="Times New Roman"/>
        <family val="1"/>
        <charset val="186"/>
      </rPr>
      <t>1 grafikas.</t>
    </r>
    <r>
      <rPr>
        <b/>
        <i/>
        <sz val="12"/>
        <rFont val="Times New Roman"/>
        <family val="1"/>
        <charset val="186"/>
      </rPr>
      <t xml:space="preserve"> </t>
    </r>
    <r>
      <rPr>
        <sz val="12"/>
        <rFont val="Times New Roman"/>
        <family val="1"/>
        <charset val="186"/>
      </rPr>
      <t xml:space="preserve">2025 metų asignavimų ir kitų lėšų pasiskirstymas pagal programas
</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</si>
  <si>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</si>
  <si>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</si>
  <si>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sistemos,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</si>
  <si>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Laima Butkūnienė.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</si>
  <si>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</si>
  <si>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</si>
  <si>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t>SAVIVALDYBĖS PLĖTROS TIKSLAI, UŽDAVINIAI IR JŲ STEBĖSENOS RODIKLIAI</t>
  </si>
  <si>
    <t xml:space="preserve">1 lentelė. </t>
  </si>
  <si>
    <t>SSPP tikslai ir uždaviniai</t>
  </si>
  <si>
    <t>Stebėsenos rodiklis</t>
  </si>
  <si>
    <t>Matavimo vnt.</t>
  </si>
  <si>
    <t xml:space="preserve">Pradinė stebėsenos rodiklio reikšmė                (2020 m.) </t>
  </si>
  <si>
    <t>Siektinos stebėsenos rodiklio reikšmės</t>
  </si>
  <si>
    <t>Siekiama stebėsenos rodiklio reikšmė (2027 m.)</t>
  </si>
  <si>
    <t>2026 m.</t>
  </si>
  <si>
    <t>2027 m.</t>
  </si>
  <si>
    <t>1.1. Tikslas. Kurti tvarią socialinę ir ekonominę kultūros vertę Panevėžyje</t>
  </si>
  <si>
    <t>Kultūros paslaugas naudojančių gyventojų skaičiaus pokytis</t>
  </si>
  <si>
    <t xml:space="preserve">Proc. </t>
  </si>
  <si>
    <t>-30,6 (2020 / 2021)</t>
  </si>
  <si>
    <t>Kultūros centrų skaičius, tenkantis 1 tūkst. gyventojų</t>
  </si>
  <si>
    <t>Vnt.</t>
  </si>
  <si>
    <t>Pastovus</t>
  </si>
  <si>
    <t>Muziejų skaičius, tenkantis 1 tūkst. gyventojų</t>
  </si>
  <si>
    <t>Savivaldybių viešosios bibliotekos, tenkančios 1 tūkst. gyventojų</t>
  </si>
  <si>
    <r>
      <t>1.1.1. Uždavinys.</t>
    </r>
    <r>
      <rPr>
        <sz val="12"/>
        <color theme="1"/>
        <rFont val="Times New Roman"/>
        <family val="1"/>
        <charset val="186"/>
      </rPr>
      <t xml:space="preserve"> Padidinti miesto bendruomenės įtrauktį į kultūros kūrimą ir naudojimąsi kultūros produktais bei paslaugomis</t>
    </r>
  </si>
  <si>
    <t>Miesto bendruomenės įtraukties pokytis palyginti su praėjusiais metais</t>
  </si>
  <si>
    <t>Teigiamas / Nepakitęs / Neigiamas</t>
  </si>
  <si>
    <t xml:space="preserve">Neigiamas </t>
  </si>
  <si>
    <t>Teigiamas</t>
  </si>
  <si>
    <t xml:space="preserve">Profesionalaus meno ir kultūros renginių skaičiaus pokytis </t>
  </si>
  <si>
    <t>Proc.</t>
  </si>
  <si>
    <r>
      <t xml:space="preserve">1.1.3. Uždavinys. </t>
    </r>
    <r>
      <rPr>
        <sz val="12"/>
        <color theme="1"/>
        <rFont val="Times New Roman"/>
        <family val="1"/>
        <charset val="186"/>
      </rPr>
      <t>Užtikrinti Panevėžio miesto savivaldybės kultūros įstaigų veiklos kokybės ir paslaugų prieinamumo gerinimą</t>
    </r>
  </si>
  <si>
    <t>Savivaldybės kultūros ir meno įstaigų paslaugas naudojančių lankytojų skaičiaus pokytis</t>
  </si>
  <si>
    <t>Neigiamas</t>
  </si>
  <si>
    <r>
      <t xml:space="preserve">1.1.4. Uždavinys. </t>
    </r>
    <r>
      <rPr>
        <sz val="12"/>
        <color theme="1"/>
        <rFont val="Times New Roman"/>
        <family val="1"/>
        <charset val="186"/>
      </rPr>
      <t>Padidinti miesto turistinį patrauklumą</t>
    </r>
  </si>
  <si>
    <t>Turistų skaičius apgyvendinimo įstaigose</t>
  </si>
  <si>
    <t xml:space="preserve">  Asm.</t>
  </si>
  <si>
    <t>Didėjantis</t>
  </si>
  <si>
    <t>Visų tipų apgyvendinimo įstaigose suteiktų nakvynių skaičius, tenkantis 1 tūkst. gyventojų</t>
  </si>
  <si>
    <t>Asmenų, pasinaudojusių PPA paslaugomis, skaičius</t>
  </si>
  <si>
    <t xml:space="preserve">   Asm. </t>
  </si>
  <si>
    <t>1.2. Tikslas. Stiprinti gyventojų sveikatą ir skatinti fizinį aktyvumą siekiant aukšto sporto meistriškumo</t>
  </si>
  <si>
    <t>Vidutinė tikėtina gyvenimo trukmė</t>
  </si>
  <si>
    <t>Metai</t>
  </si>
  <si>
    <t>Didėjanti</t>
  </si>
  <si>
    <t>Atotrūkis tarp tikėtinos vidutinės moterų ir vyrų gyvenimo trukmės</t>
  </si>
  <si>
    <t>Mažėjantis / Didėjantis</t>
  </si>
  <si>
    <t>Mažėjantis</t>
  </si>
  <si>
    <t>Išvengiamas mirtingumas (mirusiųjų nuo ligų ar būklių, kurių galima išvengti taikant žinomas efektyvias prevencijos ir / ar diagnostikos priemones ir / ar gydymo priemones, dalis procentais nuo visų gyventojų mirčių)</t>
  </si>
  <si>
    <t xml:space="preserve">Praktikuojančių gydytojų, odontologų ir slaugytojų skaičius, tenkantis 10 tūkst. gyventojų
</t>
  </si>
  <si>
    <t>Asm.</t>
  </si>
  <si>
    <t>Lovų ligoninėse (be slaugos lovų) skaičius, tenkantis 10 tūkst. gyventojų</t>
  </si>
  <si>
    <t>Vnt. / metus</t>
  </si>
  <si>
    <t>Sporto renginių skaičius</t>
  </si>
  <si>
    <r>
      <t>1.2.1. Uždavinys.</t>
    </r>
    <r>
      <rPr>
        <sz val="12"/>
        <color theme="1"/>
        <rFont val="Times New Roman"/>
        <family val="1"/>
        <charset val="186"/>
      </rPr>
      <t xml:space="preserve"> Užtikrinti kokybišką ir efektyvią sveikatos priežiūrą</t>
    </r>
  </si>
  <si>
    <t>Išvengiamų hospitalizacijų skaičius 1 tūkst. gyventojų</t>
  </si>
  <si>
    <t>Ligotumas 10 tūkst. gyventojų</t>
  </si>
  <si>
    <t>Asm. / metus</t>
  </si>
  <si>
    <t>Nebuvo vertinta</t>
  </si>
  <si>
    <t>Suaugusiųjų, kurie užsiima aktyvia fizine veikla bent po 30 min. 5 dienas ir daugiau per savaitę, skaičius 1 tūkst. gyventojų
(skaičiuojamas 2022 m. ir 2026 m.)</t>
  </si>
  <si>
    <t xml:space="preserve">Tikslinės populiacijos dalis, dalyvavusi širdies kraujagyslių prevencijos programoje </t>
  </si>
  <si>
    <t>Proc,</t>
  </si>
  <si>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</si>
  <si>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Aukšto meistriškumo sportininkų skaičius</t>
  </si>
  <si>
    <t>1.3. Tikslas. Skatinti socialinės atskirties mažėjimą ir socialinį saugumą</t>
  </si>
  <si>
    <t>Socialinių paslaugų poreikio patenkinimas</t>
  </si>
  <si>
    <t>Koef.</t>
  </si>
  <si>
    <t>Nedidėjantis</t>
  </si>
  <si>
    <r>
      <t xml:space="preserve">1.3.1. Uždavinys. </t>
    </r>
    <r>
      <rPr>
        <sz val="12"/>
        <color theme="1"/>
        <rFont val="Times New Roman"/>
        <family val="1"/>
        <charset val="186"/>
      </rPr>
      <t>Užtikrinti kokybišką ir efektyvią socialinę paramą bendruomenėje</t>
    </r>
  </si>
  <si>
    <t>Gyventojų poreikius atitinkančių socialinių paslaugų dalis nuo Socialinio paslaugų kataloge nurodytų paslaugų skaičiaus</t>
  </si>
  <si>
    <r>
      <t xml:space="preserve">1.3.2. Uždavinys. </t>
    </r>
    <r>
      <rPr>
        <sz val="12"/>
        <color theme="1"/>
        <rFont val="Times New Roman"/>
        <family val="1"/>
        <charset val="186"/>
      </rPr>
      <t>Vystyti socialinės paramos individualizuoto kompleksiškumo teikimo modelį</t>
    </r>
  </si>
  <si>
    <t xml:space="preserve">Asmenų, patiriančių socialinės rizikos veiksnius, skaičius </t>
  </si>
  <si>
    <t>1.4. Tikslas. Didinti gyventojų socialinį aktyvumą ir pilietinę atsakomybę</t>
  </si>
  <si>
    <t>Savivaldybės administracijos organizuotų gyventojų apklausų skaičius</t>
  </si>
  <si>
    <r>
      <t xml:space="preserve">1.4.1. Uždavinys. </t>
    </r>
    <r>
      <rPr>
        <sz val="12"/>
        <color theme="1"/>
        <rFont val="Times New Roman"/>
        <family val="1"/>
        <charset val="186"/>
      </rPr>
      <t>Paskatinti gyventojų bendruomeniškumą ir įtrauktį į savivaldos procesus</t>
    </r>
  </si>
  <si>
    <t>Taikomų gyventojų įtraukties instrumentų skaičius</t>
  </si>
  <si>
    <t>Veikiančių nevyriausybinių, bendruomeninių organizacijų skaičius</t>
  </si>
  <si>
    <t>Nevyriausybinių, bendruomeninių organizacijų Savivaldybei pateiktų projektų / paraiškų finansavimui gauti skaičius</t>
  </si>
  <si>
    <t>1.5. Tikslas. Stiprinti vietos savivaldą ir vykdyti efektyvų miesto įmonių ir įstaigų valdymą</t>
  </si>
  <si>
    <t>Gyventojų pasitenkinimas savivaldybės įstaigų ir įmonių teikiamomis viešosiomis paslaugomis lygis</t>
  </si>
  <si>
    <t>Patenkinamai / Gerai / Labai gerai</t>
  </si>
  <si>
    <t>Gerai</t>
  </si>
  <si>
    <t>Labai gerai</t>
  </si>
  <si>
    <t>1.5.1. Uždavinys. Pagerinti savivaldybės veiklos valdymą</t>
  </si>
  <si>
    <t>Savivaldybės valdomų įmonių, kurios pasiekė 80 proc. akcininko suformuotų veiklos ir finansų valdymo tikslų, dalis</t>
  </si>
  <si>
    <t>Savivaldybės administracijos darbuotojų, per metus tobulinusių kvalifikaciją, dalis</t>
  </si>
  <si>
    <r>
      <t xml:space="preserve">1.5.2. Uždavinys. </t>
    </r>
    <r>
      <rPr>
        <sz val="12"/>
        <color theme="1"/>
        <rFont val="Times New Roman"/>
        <family val="1"/>
        <charset val="186"/>
      </rPr>
      <t>Pagerinti skaitmeninį junglumą</t>
    </r>
  </si>
  <si>
    <t>1.6. Tikslas. Formuoti miesto įvaizdį ir užtikrinti efektyvią komunikaciją</t>
  </si>
  <si>
    <t>Žiniasklaidos tyrimas: teigiamų ir neigiamų paminėjimų apie Panevėžio miestą santykis</t>
  </si>
  <si>
    <t>60/40</t>
  </si>
  <si>
    <t>65/35</t>
  </si>
  <si>
    <t>67/33</t>
  </si>
  <si>
    <t>Stabilus</t>
  </si>
  <si>
    <r>
      <t xml:space="preserve">1.6.1. Uždavinys. </t>
    </r>
    <r>
      <rPr>
        <sz val="12"/>
        <color theme="1"/>
        <rFont val="Times New Roman"/>
        <family val="1"/>
        <charset val="186"/>
      </rPr>
      <t>Suformuoti miesto identitetą ir padidinti jo žinomumą</t>
    </r>
  </si>
  <si>
    <t>Suformuotas Panevėžio miesto vizualinis identitetas</t>
  </si>
  <si>
    <r>
      <t xml:space="preserve">1.6.2. Uždavinys. </t>
    </r>
    <r>
      <rPr>
        <sz val="12"/>
        <color theme="1"/>
        <rFont val="Times New Roman"/>
        <family val="1"/>
        <charset val="186"/>
      </rPr>
      <t>Patobulinti viešąją komunikaciją</t>
    </r>
  </si>
  <si>
    <t>Aktyviai veikiančių viešinimo kanalų skaičius: tradicinės žiniasklaidos, socialinių tinklų ir kt.</t>
  </si>
  <si>
    <t>2.1. Tikslas. Vykdyti kryptingą darnaus judumo politiką savivaldybėje</t>
  </si>
  <si>
    <t xml:space="preserve">Parų skaičius, kai buvo viršyta kietųjų dalelių KD10 paros ribinė vertė </t>
  </si>
  <si>
    <t>50 µg/m3</t>
  </si>
  <si>
    <t>Dviračių takų ilgis metų pabaigoje</t>
  </si>
  <si>
    <t>Km</t>
  </si>
  <si>
    <t>Automobilių kelių su patobulinta danga dalis bendrame kelių tinkle</t>
  </si>
  <si>
    <t>Kelių eismo įvykiuose sužeistųjų ir žuvusiųjų skaičius</t>
  </si>
  <si>
    <t>Keleivių apyvarta kelių transportu</t>
  </si>
  <si>
    <t>Tūkst. keleivių / km</t>
  </si>
  <si>
    <r>
      <t>2.1.1. Uždavinys.</t>
    </r>
    <r>
      <rPr>
        <sz val="12"/>
        <color theme="1"/>
        <rFont val="Times New Roman"/>
        <family val="1"/>
        <charset val="186"/>
      </rPr>
      <t xml:space="preserve"> Paskatinti netaršaus mikrotransporto (paspirtukai, dviračiai, riedžiai ir kt.) infrastruktūros plėtrą</t>
    </r>
  </si>
  <si>
    <t>Netaršaus mikrotransporto priemonių skaičius bendrame transporto sraute</t>
  </si>
  <si>
    <r>
      <t>2.1.2. Uždavinys.</t>
    </r>
    <r>
      <rPr>
        <sz val="12"/>
        <color theme="1"/>
        <rFont val="Times New Roman"/>
        <family val="1"/>
        <charset val="186"/>
      </rPr>
      <t xml:space="preserve"> Padidinti eismo saugumą</t>
    </r>
  </si>
  <si>
    <t>Įskaitinių eismo įvykių skaičius</t>
  </si>
  <si>
    <r>
      <t>2.1.3. Uždavinys.</t>
    </r>
    <r>
      <rPr>
        <sz val="12"/>
        <color theme="1"/>
        <rFont val="Times New Roman"/>
        <family val="1"/>
        <charset val="186"/>
      </rPr>
      <t xml:space="preserve"> Pasiekti skirtingų transporto būdų darną miesto sistemoje</t>
    </r>
  </si>
  <si>
    <t>Mažos taršos zonų skaičius</t>
  </si>
  <si>
    <r>
      <t>2.1.4. Uždavinys.</t>
    </r>
    <r>
      <rPr>
        <sz val="12"/>
        <color theme="1"/>
        <rFont val="Times New Roman"/>
        <family val="1"/>
        <charset val="186"/>
      </rPr>
      <t xml:space="preserve"> Padidinti naudojimosi viešuoju transportu mastą</t>
    </r>
  </si>
  <si>
    <t>Keleivių naudojimosi viešojo transporto paslaugomis pokytis</t>
  </si>
  <si>
    <t>Vietinio susisiekimo bendrų maršrutų su kitomis savivaldybėmis skaičius</t>
  </si>
  <si>
    <t xml:space="preserve">Keleivių pasitenkinimas viešojo transporto paslaugomis </t>
  </si>
  <si>
    <t>Mažai teršiančių viešojo transporto priemonių dalis nuo visų viešojo transporto priemonių</t>
  </si>
  <si>
    <r>
      <t>2.1.6. Uždavinys.</t>
    </r>
    <r>
      <rPr>
        <sz val="12"/>
        <color theme="1"/>
        <rFont val="Times New Roman"/>
        <family val="1"/>
        <charset val="186"/>
      </rPr>
      <t xml:space="preserve"> Paskatinti viešojo ir kolektyvinio transporto naudojimą</t>
    </r>
  </si>
  <si>
    <t>Veikiančių subjektų, siūlančių nuomotis automobilius, dviračius ir kitas transporto priemones, jomis dalintis, skaičius</t>
  </si>
  <si>
    <t>2.2. Tikslas. Mažinti poveikį klimato kaitai ir prisitaikyti prie jos</t>
  </si>
  <si>
    <t>Žalumo indeksas</t>
  </si>
  <si>
    <t>Nemažėjantis</t>
  </si>
  <si>
    <r>
      <t>2.2.1. Uždavinys.</t>
    </r>
    <r>
      <rPr>
        <sz val="12"/>
        <color theme="1"/>
        <rFont val="Times New Roman"/>
        <family val="1"/>
        <charset val="186"/>
      </rPr>
      <t xml:space="preserve"> Paskatinti energijos taupymą, atsinaujinančių ir alternatyvių energijos išteklių naudojimą</t>
    </r>
  </si>
  <si>
    <t>Savivaldybės darnios energetikos plėtros pažanga</t>
  </si>
  <si>
    <t>Vieta šalies mastu</t>
  </si>
  <si>
    <t>Kuo aukštesnė</t>
  </si>
  <si>
    <t>Sąvartyne pašalintų komunalinių atliekų srautas</t>
  </si>
  <si>
    <r>
      <t>2.2.3. Uždavinys.</t>
    </r>
    <r>
      <rPr>
        <sz val="12"/>
        <color theme="1"/>
        <rFont val="Times New Roman"/>
        <family val="1"/>
        <charset val="186"/>
      </rPr>
      <t xml:space="preserve"> Patobulinti miesto erdvių ir objektų kokybę, jų priežiūrą</t>
    </r>
  </si>
  <si>
    <t>Suformuotų erdvių skaičius</t>
  </si>
  <si>
    <t>Įgyvendintų ekosistemą stiprinančių projektų skaičius</t>
  </si>
  <si>
    <t>2.3. Tikslas. Skatinti miesto plėtrą ir tvarią transformaciją</t>
  </si>
  <si>
    <t>Veiklai pritaikytų kultūros paveldo objektų skaičius</t>
  </si>
  <si>
    <t xml:space="preserve">Vnt. </t>
  </si>
  <si>
    <t>ha</t>
  </si>
  <si>
    <t>1/500</t>
  </si>
  <si>
    <t>Taikant konversiją rekonstruotų pastatų arba naujoms veikloms pritaikytų rekonstruotų pastatų skaičius</t>
  </si>
  <si>
    <t>Statybos leidimų  miesto centrinėje dalyje skaičius</t>
  </si>
  <si>
    <t>2.3.1. Uždavinys. Modernizuoti esamą ir tvariai vystyti naują miesto infrastruktūrą</t>
  </si>
  <si>
    <t>Modernizuotų šilumos tiekimo trasų ilgis</t>
  </si>
  <si>
    <t>km</t>
  </si>
  <si>
    <t>Paviršinių nuotekų tinklo tankis</t>
  </si>
  <si>
    <t>km / kv. km</t>
  </si>
  <si>
    <t>Į paviršinius vandenis išleistų užterštų (nevalytų) ir nepakankamai išvalytų ūkio, buities ir gamybos nuotekų dalis bendrame nuotekų sraute</t>
  </si>
  <si>
    <t>2.3.2. Uždavinys. Įgyvendinti valstybinės ir regioninės svarbos projektus</t>
  </si>
  <si>
    <t>Parengtų tvarios miesto urbanistinės plėtros projektų ir studijų (vizijų), kurių objektas yra Panevėžio konkurencingumas nacionaliniu mastu, skaičius</t>
  </si>
  <si>
    <t>Funkcinių zonų plėtra</t>
  </si>
  <si>
    <t>3.1. Tikslas. Didinti švietimo sistemos prieinamumą ir kokybę</t>
  </si>
  <si>
    <t>Aukštąjį išsilavinimą įgiję asmenys (25 m. ir vyresni)</t>
  </si>
  <si>
    <t xml:space="preserve">Aukštos kvalifikacijos mokytojų dalis  </t>
  </si>
  <si>
    <t>Dėl socialinių, psichologinių ir kitų priežasčių nesimokantys mokyklinio amžiaus vaikai</t>
  </si>
  <si>
    <t>3.1.1. Uždavinys. Pagerinti švietimo paslaugų kokybę</t>
  </si>
  <si>
    <t>Ikimokyklinį ir priešmokyklinį ugdymą lankančių vaikų dalis nuo besiugdančių mieste skaičiaus</t>
  </si>
  <si>
    <t>Pagrindinio ugdymo pasiekimų patikrinimo metu bent pagrindinį mokymosi pasiekimų lygį pasiekusių mokinių dalis</t>
  </si>
  <si>
    <t>Matematika  48,5       Lietuvių k.  74,5</t>
  </si>
  <si>
    <t>Švietimo įstaigų, kuriose nupirktos naujos arba atnaujintos skaitmeninės mokymo priemonės, dalis</t>
  </si>
  <si>
    <t>Skaitmeninio raštingumo kvalifikacijos tobulinimo kursuose dalyvavusių pedagogų dalis</t>
  </si>
  <si>
    <t>NVŠ (neformaliojo vaikų švietimo) ir FŠPU (formalųjį švietimą papildančio ugdymo) programų, vykdomų bet kurio švietimo teikėjo Savivaldybėje, krypčių skaičius</t>
  </si>
  <si>
    <t>3.1.2. Uždavinys. Užtikrinti sveiką, saugią emocinę ir fizinę aplinką švietimo įstaigose</t>
  </si>
  <si>
    <t>Įgyvendintų švietimo įstaigų infrastruktūros modernizavimo projektų skaičius</t>
  </si>
  <si>
    <t>3.1.3. Uždavinys. Užtikrinti STEAM srities dalykų programų įgyvendinimą ir plėtrą</t>
  </si>
  <si>
    <r>
      <t>Jaunimo, besimokančio pagal STEAM (gamtos mokslai, technologijos, inžinerija, menai ir matematika)</t>
    </r>
    <r>
      <rPr>
        <b/>
        <sz val="12"/>
        <color rgb="FF000000"/>
        <rFont val="Times New Roman"/>
        <family val="1"/>
        <charset val="186"/>
      </rPr>
      <t xml:space="preserve"> </t>
    </r>
    <r>
      <rPr>
        <sz val="12"/>
        <color rgb="FF000000"/>
        <rFont val="Times New Roman"/>
        <family val="1"/>
        <charset val="186"/>
      </rPr>
      <t>krypties mokslo ir studijų programas, dalis nuo viso besimokančio jaunimo skaičiaus</t>
    </r>
  </si>
  <si>
    <t>Mokinių dalis, lankanti Panevėžio regioninį STEAM atviros prieigos centrą, Savivaldybės finansuojamas STEAM srities neformaliojo vaikų / jaunimo švietimo akademijas</t>
  </si>
  <si>
    <t xml:space="preserve">Švietimo įstaigose STEAM srities dalykų laboratorijų plėtra </t>
  </si>
  <si>
    <t>3.2. Tikslas. Didinti kvalifikuotų darbuotojų pasiūlą</t>
  </si>
  <si>
    <t>Užimtų gyventojų pagal profesijų grupes, išskyrus nekvalifikuotus darbininkus, dalis</t>
  </si>
  <si>
    <t>Universitetų ir kolegijų studentų skaičius, tenkantis 1 tūkst. gyventojų</t>
  </si>
  <si>
    <t>Profesinio mokymo įstaigų mokinių skaičius, tenkantis 1 tūkst. gyventojų</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</si>
  <si>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</si>
  <si>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t>Pirmą kartą po studijų baigimo pagal specialybę įsidarbinę Panevėžio profesinio rengimo centro, Panevėžio kolegijos ir KTU fakulteto absolventai</t>
  </si>
  <si>
    <r>
      <t>3.2.2. Uždavinys.</t>
    </r>
    <r>
      <rPr>
        <sz val="12"/>
        <color theme="1"/>
        <rFont val="Times New Roman"/>
        <family val="1"/>
        <charset val="186"/>
      </rPr>
      <t xml:space="preserve"> Sudaryti mokymosi visą gyvenimą galimybes atsižvelgiant į trumpalaikes ir ilgalaikes darbo rinkos poreikių prognozes</t>
    </r>
  </si>
  <si>
    <t>Vykdomų suaugusiųjų neformaliojo švietimo programų, atitinkančių trumpalaikius ir ilgalaikius darbo rinkos poreikius, skaičius</t>
  </si>
  <si>
    <r>
      <t xml:space="preserve">3.2.3. Uždavinys. </t>
    </r>
    <r>
      <rPr>
        <sz val="12"/>
        <color theme="1"/>
        <rFont val="Times New Roman"/>
        <family val="1"/>
        <charset val="186"/>
      </rPr>
      <t>Pritraukti kvalifikuotą darbo jėgą</t>
    </r>
  </si>
  <si>
    <t>Darbuotojų inovacinėse įmonėse dalis, palyginti su visų įmonių darbuotojais (Panevėžio apskrities rodiklis)</t>
  </si>
  <si>
    <t>3.3. Didinti miesto verslo aplinkos konkurencingumą</t>
  </si>
  <si>
    <t xml:space="preserve">Materialinės investicijos, tenkančios vienam gyventojui </t>
  </si>
  <si>
    <t>Eur</t>
  </si>
  <si>
    <t>Materialinių investicijų, tenkančių vienam gyventojui (Eur), rodiklio santykis su šalies vidurkiu</t>
  </si>
  <si>
    <t xml:space="preserve">Tiesioginės užsienio investicijos, tenkančios vienam gyventojui
</t>
  </si>
  <si>
    <t>3.3.1. Uždavinys. Sudaryti palankias sąlygas verslo įkūrimui</t>
  </si>
  <si>
    <t>MVĮ (mažųjų ir vidutinių įmonių),  tenkančių        1 tūkst. miesto gyventojų, skaičius</t>
  </si>
  <si>
    <t>Bankrotų skaičius</t>
  </si>
  <si>
    <t>3.3.2. Uždavinys. Sudaryti palankias sąlygas verslo plėtrai ir investicijų pritraukimui</t>
  </si>
  <si>
    <t>Tiesioginių užsienio investicijų, tenkančių vienam gyventojui, dalis palyginti su Lietuvos vidurkiu</t>
  </si>
  <si>
    <t>3.3.3. Uždavinys. Paskatinti pažangių technologinių sprendimų kūrimą ir diegimą versle</t>
  </si>
  <si>
    <t>Įmonių, diegusių technologines inovacijas, dalis nuo visų įmonių (Panevėžio apskrities rodiklis)</t>
  </si>
  <si>
    <r>
      <t xml:space="preserve">3.3.4. Uždavinys. </t>
    </r>
    <r>
      <rPr>
        <sz val="12"/>
        <color theme="1"/>
        <rFont val="Times New Roman"/>
        <family val="1"/>
        <charset val="186"/>
      </rPr>
      <t>Paskatinti verslo, mokslo ir viešojo sektoriaus bendradarbiavimą kuriant, komercializuojant aukštos pridėtinės vertės produktus</t>
    </r>
  </si>
  <si>
    <t>ES fondams teiktos ir baigtos įgyvendinti įmonių kartu su mokslo institucijomis pagal MTEPI (mokslinių tyrimų, eksperimentinės plėtros ir inovacijų) prioritetą paraiškos</t>
  </si>
  <si>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</si>
  <si>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t>Naujas skaitmenines technologijas mieste išbandžiusių įmonių skaičius</t>
  </si>
  <si>
    <t>2028 m.</t>
  </si>
  <si>
    <t>PROGRAMŲ UŽDAVINIAI, PRIEMONĖS IR JŲ STEBĖSENOS RODIKLIAI</t>
  </si>
  <si>
    <t>4 lentelė</t>
  </si>
  <si>
    <t>Stebėsenos rodiklio kodas</t>
  </si>
  <si>
    <t>Stebėsenos rodiklio pavadinimas</t>
  </si>
  <si>
    <t>Siektinos stebėsenos rodiklių reikšmės</t>
  </si>
  <si>
    <t>Savivaldybės strateginio plėtros plano rodiklis</t>
  </si>
  <si>
    <t xml:space="preserve">SAVIVALDYBĖS VALDYMO PROGRAMA (01)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</si>
  <si>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</si>
  <si>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R</t>
  </si>
  <si>
    <t>Elektroninių paslaugų dalis nuo bendro PMSA teikiamų paslaugų skaičiaus</t>
  </si>
  <si>
    <t xml:space="preserve">01.01.01. Organizuotas Savivaldybės administracijos darbas </t>
  </si>
  <si>
    <t>Valstybės deleguotų funkcijų skaičius</t>
  </si>
  <si>
    <t>Valstybės tarnautojų skaičius</t>
  </si>
  <si>
    <t>Darbuotojų, dirbančių pagal darbo sutartis, skaičius</t>
  </si>
  <si>
    <t xml:space="preserve">Savivaldybės administracijos darbuotojų kvalifikacijos kėlimas </t>
  </si>
  <si>
    <t xml:space="preserve">01.01.02. Organizuotas Savivaldybės tarybos, mero, jo politinio (asmeninio) pasitikėjmo tarnautojų darbas </t>
  </si>
  <si>
    <t>Savivaldybės tarybos narių skaičius</t>
  </si>
  <si>
    <t>Mero, jo politinio (asmeninio) pasitikėjmo tarnautojų pareigybių skaičius</t>
  </si>
  <si>
    <t>Sudarytas mero fondas</t>
  </si>
  <si>
    <t>tūkst.Eur</t>
  </si>
  <si>
    <t>Sudarytas mero rezervas</t>
  </si>
  <si>
    <t>01.01.03. Užtikrintas Savivaldybės kontrolės ir audito tarnybos darbas</t>
  </si>
  <si>
    <t>Kontrolės ir audito tarnybos pareigybių skaičius</t>
  </si>
  <si>
    <t xml:space="preserve">Kontrolės ir audito tarnybos metiniame veiklos plane suplanuotų auditų kokybiškas atlikimas </t>
  </si>
  <si>
    <t>Rezultatai</t>
  </si>
  <si>
    <t>Teigiami</t>
  </si>
  <si>
    <t>Savivaldybės tarybai sprendimams priimti reikalingų išvadų teikimas</t>
  </si>
  <si>
    <t>Teisės aktuose nustatytais terminais</t>
  </si>
  <si>
    <t>Pateikta laiku</t>
  </si>
  <si>
    <t>Gyventojų gaunamų prašymų, pranešimų, skundų ir pareiškimų nagrinėjimas</t>
  </si>
  <si>
    <t xml:space="preserve">01.01.04. Grąžintos ilgalaikės paskolos ir vykdyti finansiniai įsipareigojimai </t>
  </si>
  <si>
    <t>Grąžintos paskolos ir sumokėtos skolos pagal pasirašytas sutartis (paskolų ir palūkanų mokėjimas pagal grafiką, kitų finansinių įsipareigojimų vykdymas)</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</si>
  <si>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</si>
  <si>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</si>
  <si>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</si>
  <si>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</si>
  <si>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01.02. Uždavinys.  Tinkamai įgyvendinti Savivaldybei perduotas valstybės funkcijas</t>
  </si>
  <si>
    <t>01.02.01. Tvarkyti Gyventojų registrą ir teikti duomenis Valstybės registrui</t>
  </si>
  <si>
    <t>Archyvinių civilinės būklės aktų įrašų perdavimas Gyventojų registrui</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</si>
  <si>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</si>
  <si>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</si>
  <si>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</si>
  <si>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Savivaldybės pasirengimo reaguoti į ekstremaliąsias situacijas lygis ne žemesnis kaip proc.</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</si>
  <si>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</si>
  <si>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01.02.04. Kontroliuoti valstybinės kalbos vartojimą ir taisyklingumą</t>
  </si>
  <si>
    <t>Atliktų įmonių ir įstaigų, interneto svetainių, reklamos ir viešųjų užrašų patikrinimų skaičius</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</si>
  <si>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</si>
  <si>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</si>
  <si>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</si>
  <si>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</si>
  <si>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</si>
  <si>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01.02.07. Administruoti laikinuosius darbus</t>
  </si>
  <si>
    <t>01.02.08. Vykdyti jaunimo teisių apsaugą</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</si>
  <si>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</si>
  <si>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</si>
  <si>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</si>
  <si>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</si>
  <si>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Savivaldybėje elektroniniu būdu pateiktų gyvenamosios vietos deklaracijų dalis nuo visų pateiktų deklaracijų, ne mažiau kaip, proc.</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</si>
  <si>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</si>
  <si>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</si>
  <si>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</si>
  <si>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</si>
  <si>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</si>
  <si>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</si>
  <si>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</si>
  <si>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</si>
  <si>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 xml:space="preserve">INVESTICIJŲ PROJEKTŲ PROGRAMA (02)      </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</si>
  <si>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</si>
  <si>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 xml:space="preserve">01.01.01. Kultūros paslaugų  prieinamumo ir patrauklumo  didinimas, modernizuojant kultūros įstaigų  infrastruktūrą ir pritaikant daugiafunkcėms ir daugiakultūrėms paslaugoms </t>
  </si>
  <si>
    <t>Įgyvendinti projektai</t>
  </si>
  <si>
    <t>Modernizuotų / įrengtų ir pritaikytų daugiafunkcėms ir daugiakultūrėms paslaugoms istaigų / objektų skaičius</t>
  </si>
  <si>
    <t xml:space="preserve">01.01.02. Kultūros įstaigų veiklos modernizavimas (aktualinimas), siekiant didesnės gyventojų įtraukties  </t>
  </si>
  <si>
    <t>02.01.01. Savivaldybės sveikatos priežiūros įstaigų  teikiamų paslaugų stiprinimas  ir plėtra  bei atsparumo ekstremaliosioms situacijoms didinimas</t>
  </si>
  <si>
    <t>Įrengtas ilgalaikės priežiūros dienos centras</t>
  </si>
  <si>
    <t xml:space="preserve">02.01.02. Sporto ir viešosios  aktyvaus laisvalaikio infrastruktūros  daugiafunkciškumo  plėtojimas ir pritaikymas nustatytiems kokybės standartams </t>
  </si>
  <si>
    <t>Įgyvendinti  projektai</t>
  </si>
  <si>
    <t xml:space="preserve">Rekonstruoti / įrengti sporto objektai </t>
  </si>
  <si>
    <t xml:space="preserve">03.01.01. Kompleksinių paslaugų šeimoms ir vaikams teikimas </t>
  </si>
  <si>
    <t>Įkurtas kompleksinių paslaugų centras vaikams  su negalia ir jų šeimos nariams</t>
  </si>
  <si>
    <t>03.01.02. Socialinių paslaugų integracijos bendruomenėje plėtra</t>
  </si>
  <si>
    <t>03.02.01. Socialinio būsto plėtra</t>
  </si>
  <si>
    <t>Aprūpinti būstu asmenys (šeimos)</t>
  </si>
  <si>
    <t>04.01.01. Gyventojų pilietiškumo ir sąmoningumo skatinimas</t>
  </si>
  <si>
    <t>Renginių, skatinančių bendruomeniškumą ir įsitraukimą, skaičius</t>
  </si>
  <si>
    <t>05.01.01. Dviračių trąsų, pėsčiųjų takų mieste ir jo prieigose įrengimas ir atnaujinimas užtikrinant tęstinumą bei junglumą</t>
  </si>
  <si>
    <t>Naujų įrengtų netaršaus mikrotransporto priemonių stovų komplektai</t>
  </si>
  <si>
    <t>05.02.01. Sankryžų modernizavimas  siekiant užtikrinti  saugumą</t>
  </si>
  <si>
    <t>05.03.01. Intelektinių elektroninių  priemonių diegimas viešajame transporte</t>
  </si>
  <si>
    <t xml:space="preserve">06.01.01. Miesto apšvietimo sistemų modernizavimas ir efektyvumo didinimas </t>
  </si>
  <si>
    <t>06.02.01. Šalinamų sąvartyne komunalinių atliekų kiekio mažinimas</t>
  </si>
  <si>
    <t>06.03.01. Viešųjų erdvių pritaikymas / natūralių ir pusiau natūralių miesto erdvių tvarkymas ir atnaujinimas (viešosios, poilsio, tyliosios zonos)</t>
  </si>
  <si>
    <t>Sutvarkytų miesto erdvių plotas</t>
  </si>
  <si>
    <t>Kv. m.</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</si>
  <si>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</si>
  <si>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</si>
  <si>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</si>
  <si>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Švietimo įstaigų, kuriose modernizuotos vidaus  ir (ar) lauko patalpų erdvės, skaičius</t>
  </si>
  <si>
    <t>09.01.01. Reguliarus metodiškai pagrįstas verslo aplinkos vertinimas ir kylančių verslo problemų, įtraukiant verslo atstovus sprendimas</t>
  </si>
  <si>
    <t>Pažangios pramonės ir paslaugų sektorių plėtrai reikalingos infrastruktūros ir įrangos plėtros projektų skaičius</t>
  </si>
  <si>
    <t xml:space="preserve">10.01.01. Viešųjų ir administracinių paslaugų teikimo elektroniniu būdu plėtra </t>
  </si>
  <si>
    <t>Naujų ir patobulintų viešųjų skaitmeninių paslaugų, produktų ir procesų naudotojai (fiziniai ir juridiniai asmenys)</t>
  </si>
  <si>
    <t>Asmenys</t>
  </si>
  <si>
    <t xml:space="preserve">URBANISTINĖS PLĖTROS PROGRAMA (03)      </t>
  </si>
  <si>
    <t xml:space="preserve">01.01. Uždavinys.  Patobulinti miesto erdvių ir objektų kokybę, jų priežiūrą </t>
  </si>
  <si>
    <t>01.01.01. Žaliųjų jungčių sukūrimas</t>
  </si>
  <si>
    <t>Parengtų projektų skaičius</t>
  </si>
  <si>
    <t>01.01.02. Viešųjų erdvių pritaikymas įvairioms socialinėms grupėms</t>
  </si>
  <si>
    <t>Įgyvendintų projektų skaičius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</si>
  <si>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</si>
  <si>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</si>
  <si>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</si>
  <si>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</si>
  <si>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</si>
  <si>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</si>
  <si>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</si>
  <si>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</si>
  <si>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</si>
  <si>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</si>
  <si>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</si>
  <si>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</si>
  <si>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</si>
  <si>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</si>
  <si>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</si>
  <si>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</si>
  <si>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</si>
  <si>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</si>
  <si>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</si>
  <si>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kompleksiniai teritorijų planavimo dokumentai (bendrojo plano koregavimas/keitimas)</t>
  </si>
  <si>
    <t xml:space="preserve">Parengti  teritorijų planavimo dokumentai  </t>
  </si>
  <si>
    <t>Parengti žemės sklypų formavimo ir pertvarkymo projektai</t>
  </si>
  <si>
    <t>Įregistruoti žemės sklypai, parengti kadastrinių matavimų planai</t>
  </si>
  <si>
    <r>
      <t xml:space="preserve">Modernizuota GIS, atnaujinta </t>
    </r>
    <r>
      <rPr>
        <i/>
        <sz val="12"/>
        <rFont val="Times New Roman"/>
        <family val="1"/>
        <charset val="186"/>
      </rPr>
      <t xml:space="preserve">Arc </t>
    </r>
    <r>
      <rPr>
        <sz val="12"/>
        <rFont val="Times New Roman"/>
        <family val="1"/>
        <charset val="186"/>
      </rPr>
      <t>GIS programinė įranga</t>
    </r>
  </si>
  <si>
    <t>Kompl.</t>
  </si>
  <si>
    <t>02.02. Uždavinys.  Įgyvendinti valstybinės ir regioninės svarbos projektus</t>
  </si>
  <si>
    <t>2.3.2</t>
  </si>
  <si>
    <t>Funkcinių zonų plėtra (Panevėžio funkcinės zonos plėtros strategijos sukūrimas ir įgyvendinimas, įtraukiant kitus regionus ir / ar šalis)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</si>
  <si>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</si>
  <si>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</si>
  <si>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</si>
  <si>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</si>
  <si>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Parengta miesto teritorijos plėtros galimybių studija</t>
  </si>
  <si>
    <t>Prijungtos gretimos gyvenvietės ir teritorijos Šiaulių kryptimi nuo miesto ribos iki „Rail Baltica“ magistralės</t>
  </si>
  <si>
    <t>02.02.03. Naujų neužstatytų teritorijų planavimas ir vystymas investiciniam potencialui stiprinti</t>
  </si>
  <si>
    <t>Parengta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</si>
  <si>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</si>
  <si>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</si>
  <si>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</si>
  <si>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 xml:space="preserve">02.02.04. Panevėžio funkcinės zonos plėtros strategijos sukūrimas ir įgyvendinimas, įtraukiant kitus regionus ir / ar šalis </t>
  </si>
  <si>
    <t xml:space="preserve">Sukurta Panevėžio funkcinės zonos plėtros strategija </t>
  </si>
  <si>
    <t xml:space="preserve">APLINKOS APSAUGOS RĖMIMO PROGRAMA (04)      </t>
  </si>
  <si>
    <t xml:space="preserve">01.01. Uždavinys.  Užtikrinti saugią ir švarią aplinką bei įdiegti žiedinės ekonomikos (beatliekės gamybos) principus </t>
  </si>
  <si>
    <t>2.2.2</t>
  </si>
  <si>
    <t>01.01.01. Aplinkos kokybės gerinimas</t>
  </si>
  <si>
    <t>Surinktų gatvių valymo atliekų kiekis</t>
  </si>
  <si>
    <t>t / metus</t>
  </si>
  <si>
    <t>Surinktų bešeimininkių atliekų kiekis</t>
  </si>
  <si>
    <t>Naudotų automobilių padangų, surinktų iš miesto bendro naudojimo teritorijų, kiekis</t>
  </si>
  <si>
    <t>Iškeltų lizdų iš medžių skaičius</t>
  </si>
  <si>
    <t>Asbesto turinčių gaminių atliekų kiekis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</si>
  <si>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</si>
  <si>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</si>
  <si>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</si>
  <si>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</si>
  <si>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</si>
  <si>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</si>
  <si>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</si>
  <si>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</si>
  <si>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</si>
  <si>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</si>
  <si>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</si>
  <si>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</si>
  <si>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</si>
  <si>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Vykdoma didelių gabaritų atliekų surinkimo aikštelės požeminio vandens stebėsena</t>
  </si>
  <si>
    <t>Parengta Panevėžio miesto tvarios energetikos ir kovos su klimato kaita veiksmų plano įgyvendinimo ataskaita</t>
  </si>
  <si>
    <t>01.02.02. Želdynų kūrimo ir želdinių veisimo, inventorizavimo priemonių įgyvendinimas</t>
  </si>
  <si>
    <t>Parengta inventorizacijos ataskaita</t>
  </si>
  <si>
    <t>Pasodintų želdinių skaičius</t>
  </si>
  <si>
    <t xml:space="preserve">EKONOMINĖS PLĖTROS IR VERSLO SKATINIMO PROGRAMA (05)      </t>
  </si>
  <si>
    <t>01.01. Uždavinys.  Paskatinti aukštojo mokslo ir profesinio mokymo įstaigų teikiamų paslaugų atitiktį trumpalaikėms ir ilgalaikėms darbo rinkos poreikių prognozėms</t>
  </si>
  <si>
    <t>Proc. nuo visų absolventų</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</si>
  <si>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</si>
  <si>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</si>
  <si>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</si>
  <si>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Vykdomų suaugusiųjų neformaliojo švietimo programų, atitinkančių trumpalaikes ir ilgalaikes darbo rinkos poreikius skaičius</t>
  </si>
  <si>
    <t>01.02.01. Gyventojų perkvalifikavimo sistemos pritaikymas ir įgyvendinimas pagal miesto ekonominės specializacijos poreikius</t>
  </si>
  <si>
    <t>Pagal miesto pramonės įmonių poreikius ekonominės specializacijos kryptis UŽT organizuojamuose mokymuose perkvalifikuotų asmenų skaičius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</si>
  <si>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</si>
  <si>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</si>
  <si>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</si>
  <si>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</si>
  <si>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</si>
  <si>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</si>
  <si>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</si>
  <si>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</si>
  <si>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02.01. Uždavinys.  Sudaryti palankias sąlygas verslo įkūrimui</t>
  </si>
  <si>
    <t>MVĮ (mažųjų ir vidutinių įmonių),  tenkančių        1 000 miesto gyventojų, skaičius</t>
  </si>
  <si>
    <t>02.01.01. Paslaugų sistemos asmenims, norintiems pradėti įkurti verslą, sukūrimas ir įgyvendinimas</t>
  </si>
  <si>
    <t>Suteiktų konsultacijų skaičius</t>
  </si>
  <si>
    <t>Val. / metus</t>
  </si>
  <si>
    <t>Paslaugos gavėjų skaičius</t>
  </si>
  <si>
    <t>02.01.02. Finansinių paskatų verslo įkūrimui sukūrimas ir įgyvendinimas</t>
  </si>
  <si>
    <t>Paskatomis pasinaudojusių verslo subjektų skaičius</t>
  </si>
  <si>
    <t>02.02. Uždavinys.  Sudaryti palankias sąlygas verslo plėtrai ir investicijų pritraukimui</t>
  </si>
  <si>
    <t>TUI, tenkančių vienam gyventojui, dalis palyginti su Lietuvos vidurkiu</t>
  </si>
  <si>
    <t>02.02.01. Pažangios pramonės ir paslaugų sektorių plėtrai reikalingos infrastruktūros ir įrangos plėtra</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</si>
  <si>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</si>
  <si>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</si>
  <si>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</si>
  <si>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</si>
  <si>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</si>
  <si>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</si>
  <si>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</si>
  <si>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</si>
  <si>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</si>
  <si>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</si>
  <si>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Įmonių, diegusių technologines inovacijas, dalis nuo visų įmonių skaičiaus (Panevėžio apskrities rodiklis)</t>
  </si>
  <si>
    <t>02.03.01. Informacijos verslui apie pažangių technologinių sprendimų teikiamas galimybes teikimas</t>
  </si>
  <si>
    <t>Subjektų, pasinaudojusių informacinėmis paslaugomis, skaičius</t>
  </si>
  <si>
    <t>Trumpų vertės grandinių skatinimo priemonių skaičius</t>
  </si>
  <si>
    <t>02.03.02. Inovacinių (technologinių, skaitmeninių) sprendimų ir (arba) auditų atlikimo įmonėse skatinimas</t>
  </si>
  <si>
    <t>Inovatyviausios metų įmonės prizas</t>
  </si>
  <si>
    <t>Mokestinėmis lengvatomis įmonėms plėstis ir diegti pažangius technologinius sprendimus pasinaudojusių įmonių skaičius</t>
  </si>
  <si>
    <t xml:space="preserve">02.04. Uždavinys.  Paskatinti verslo, mokslo ir viešojo sektoriaus bendradarbiavimą kuriant bei komercializuojant aukštos pridėtinės vertės produktus </t>
  </si>
  <si>
    <t>02.04.01. Mokslo ir verslo bendradarbiavimo iniciatyvų, nukreiptų į aukštos pridėtinės vertės produktų ir paslaugų kūrimą ir vystymą, rėmimas</t>
  </si>
  <si>
    <t>Suorganizuoti investuotojų / ekonomikos forumai</t>
  </si>
  <si>
    <t>Sukurta atviros prieigos laboratorijų tinklo veikimo sistema</t>
  </si>
  <si>
    <t>Atviros prieigos laboratorijų tinklu pasinaudojusių įmonių skaičius</t>
  </si>
  <si>
    <t>02.04.02. Įmonių dalyvavimo MTPI srities programose skatinimas</t>
  </si>
  <si>
    <t>Įmonių, dalyvaujančių MTPI programose, skaičius</t>
  </si>
  <si>
    <t xml:space="preserve">02.04. Uždavinys.  Sukurti patrauklią aplinką naujų skaitmeninių technologijų bandymui mieste </t>
  </si>
  <si>
    <t>02.05.01. Naujų skaitmeninių technologijų įmonių pritraukimas išbandyti jų produktus ir paslaugas mieste</t>
  </si>
  <si>
    <t>Iniciatyvų naujų skaitmeninių technologijų įmonėms pritraukti išbandyti jų produktus ir paslaugas skaičius</t>
  </si>
  <si>
    <t>Teisinio reguliavimo sistemos pritaikymo ir teisinių kliūčių sumažinimo iniciatyvų skaičius</t>
  </si>
  <si>
    <t xml:space="preserve">SAVIVALDYBĖS TURTO VALDYMO PROGRAMA (06)      </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</si>
  <si>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</si>
  <si>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</si>
  <si>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</si>
  <si>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</si>
  <si>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</si>
  <si>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</si>
  <si>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Įgyvendinama Savivaldybės nekilnojamojo turto valdymo strategija</t>
  </si>
  <si>
    <t>01.02. Uždavinys.  Tinkamai naudoti, saugoti, prižiūrėti, remontuoti ir eksploatuoti Savivaldybės turtą</t>
  </si>
  <si>
    <t>Laukiančiųjų socialinio būsto eilėje aprūpinimas būstu</t>
  </si>
  <si>
    <t>01.02.01. Atlikti  gyvenamųjų   patalpų remontą ir rekonstrukciją, vidaus ir lauko inžinerinių tinklų ir įrenginių remontą</t>
  </si>
  <si>
    <t>Suremontuotų gyvenamųjų patalpų  skaičius</t>
  </si>
  <si>
    <t>01.02.02. Padengti Savivaldybės neišnuomotų  gyvenamųjų patalpų išlaikymo ir priežiūros išlaidas</t>
  </si>
  <si>
    <t>Padengtos Savivaldybės neišnuomotų  gyvenamųjų patalpų išlaikymo ir priežiūros išlaidos</t>
  </si>
  <si>
    <t>tūkst. Eur</t>
  </si>
  <si>
    <t>01.02.03. Skirti lėšų išlaidoms už atnaujinamų  namų (gyvenamųjų patalpų) dalį, priklausančią Savivaldybei nuosavybės teise, padengti</t>
  </si>
  <si>
    <t>Savivaldybės atnaujintų butų skaičius atnaujinamuose namuose</t>
  </si>
  <si>
    <t>01.02.04. Įsigyti, rekonstruoti ir remontuoti Savivaldybės nekilnojamąjį turtą (išskyrus gyvenamąsias patalpas), vidaus ir lauko inžinerinius tinklus ir įrenginius</t>
  </si>
  <si>
    <t>Suremontuotų  nekilnojamojo turto (išskyrus gyvenamąsias patalpas) vienetų skaičius</t>
  </si>
  <si>
    <t>Įsigytas nekilnojamasis turtas (išskyrus gyvenamąsias patalpas)</t>
  </si>
  <si>
    <t>01.02.05. Padengti Savivaldybės neišnuomotų  negyvenamųjų patalpų išlaikymo ir priežiūros išlaidas</t>
  </si>
  <si>
    <t>Padengtos Savivaldybės neišnuomotų  negyvenamųjų patalpų išlaikymo ir priežiūros išlaidos</t>
  </si>
  <si>
    <t>Proc. / metus</t>
  </si>
  <si>
    <t>01.02.06. Skirti lėšų išlaidoms už atnaujinamų  namų (negyvenamųjų patalpų) dalį, priklausančią Savivaldybei nuosavybės teise, padengti</t>
  </si>
  <si>
    <t xml:space="preserve">01.02.07. Finansinis turtas </t>
  </si>
  <si>
    <t xml:space="preserve">Savivaldybės valdomų įmonių proporcingai valdomų akcijų skaičiui gauta dotacija turtui įsigyti </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</si>
  <si>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</si>
  <si>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</si>
  <si>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</si>
  <si>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</si>
  <si>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</si>
  <si>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</si>
  <si>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t>Valdomų nekilnojamojo turto objektų skaičius</t>
  </si>
  <si>
    <t xml:space="preserve">RINKODAROS PROGRAMA (08)      </t>
  </si>
  <si>
    <r>
      <rPr>
        <b/>
        <sz val="12"/>
        <color theme="1"/>
        <rFont val="Times New Roman"/>
        <family val="1"/>
        <charset val="186"/>
      </rPr>
      <t>01.01. Uždavinys.</t>
    </r>
    <r>
      <rPr>
        <sz val="12"/>
        <color theme="1"/>
        <rFont val="Times New Roman"/>
        <family val="1"/>
        <charset val="186"/>
      </rPr>
      <t xml:space="preserve">  Padidinti miesto turistinį patrauklumą</t>
    </r>
  </si>
  <si>
    <t xml:space="preserve">Asm. </t>
  </si>
  <si>
    <t xml:space="preserve">Visų tipų apgyvendinimo įstaigose suteiktų nakvynių skaičius, tenkantis 1 tūkst. </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</si>
  <si>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</si>
  <si>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Vietinių ir tarptautinių renginių, kuriuose buvo reprezentuojama Panevėžio miesto turizmo sektoriaus pasiūla, skaičius</t>
  </si>
  <si>
    <t>Auditorija Panevėžio plėtros agentūros socialiniuose tinkluose</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</si>
  <si>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</si>
  <si>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</si>
  <si>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</si>
  <si>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</si>
  <si>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</si>
  <si>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</si>
  <si>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</si>
  <si>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</si>
  <si>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t>02.01.01. Panevėžio miesto partnerysčių įgyvendinimas, tarptautinio bendradarbiavimo palaikymas</t>
  </si>
  <si>
    <t>Užsienio delegacijų priėmimas ir nuolatinis bendradarbiavimo palaikymas</t>
  </si>
  <si>
    <t>Tarptautinių mainų projektų organizavimas</t>
  </si>
  <si>
    <t>02.01.02. Miesto reprezentacinio vizualinio identiteto formavimas – suvenyrų bazės koordinavimas, fotografijų, vaizdo įrašų medžiagos pildymas</t>
  </si>
  <si>
    <t>Nuolatinis fotografijų, vaizdo įrašų medžiagos bazės pildymas</t>
  </si>
  <si>
    <t>Reprezentacinių suvenyrų bazės koordinavimas ir pildymas</t>
  </si>
  <si>
    <r>
      <rPr>
        <b/>
        <sz val="12"/>
        <color theme="1"/>
        <rFont val="Times New Roman"/>
        <family val="1"/>
        <charset val="186"/>
      </rPr>
      <t>02.02. Uždavinys.</t>
    </r>
    <r>
      <rPr>
        <sz val="12"/>
        <color theme="1"/>
        <rFont val="Times New Roman"/>
        <family val="1"/>
        <charset val="186"/>
      </rPr>
      <t xml:space="preserve"> Patobulinti viešąją komunikaciją</t>
    </r>
  </si>
  <si>
    <t>02.02.01. Skirtingų auditorijų pasiekiamumo didinimas (nauji kanalai, inovatyvios sklaidos priemonės, viešinimo kampanijos, virtualių sprendimų taikymas, nuolatinio monitoringo užtikrinimas)</t>
  </si>
  <si>
    <t>Aktyviai veikiantys viešinimo kanalai: tradicinė žiniasklaida, socialiniai tinklai ir kt.</t>
  </si>
  <si>
    <t>Iniciatyvos „Globalus Panevėžys“ efektyvumo didinimas, ryšio tęstinumo su užsienio lietuviais užtikrinimas, veiksmų skaičius</t>
  </si>
  <si>
    <t xml:space="preserve">Nuolatiniai pranešimai spaudai, straipsniai </t>
  </si>
  <si>
    <t>Televizijos ir radijo reportažai</t>
  </si>
  <si>
    <t>Socialinės medijos įrašai, interneto svetainės atnaujinimai</t>
  </si>
  <si>
    <t xml:space="preserve">INFORMACINĖS VISUOMENĖS PLĖTROS PROGRAMA (09)      </t>
  </si>
  <si>
    <r>
      <rPr>
        <b/>
        <sz val="12"/>
        <color theme="1"/>
        <rFont val="Times New Roman"/>
        <family val="1"/>
        <charset val="186"/>
      </rPr>
      <t>01.01. Uždavinys.</t>
    </r>
    <r>
      <rPr>
        <sz val="12"/>
        <color theme="1"/>
        <rFont val="Times New Roman"/>
        <family val="1"/>
        <charset val="186"/>
      </rPr>
      <t xml:space="preserve">  Pagerinti skaitmeninį junglumą</t>
    </r>
  </si>
  <si>
    <t>01.01.01. Viešųjų ir administracinių paslaugų teikimo elektroniniu būdu plėtra</t>
  </si>
  <si>
    <t>Įdiegta bendra elektroninių paslaugų informacinė sistema, leidžianti kurti ir viešinti naujas elektronines paslaugas</t>
  </si>
  <si>
    <t>Įdiegtų programinių sprendimų, mažinančių administracinę naštą, skaičius</t>
  </si>
  <si>
    <t>Savivaldybės interneto svetainės atnaujinimas</t>
  </si>
  <si>
    <t>Naujai sukurtų elektroninių paslaugų skaičius</t>
  </si>
  <si>
    <t>01.01.02. Viešojo administravimo, diegiant tarpusavyje integruotas informacines sistemas, modernizavimas</t>
  </si>
  <si>
    <t>Integruotų informacinių sistemų skaičius</t>
  </si>
  <si>
    <t>Atnaujinta kompiuterių techninė ir programinė įranga</t>
  </si>
  <si>
    <t>Naujai įdiegtų ir (ar) išplėtotų informacinių sistemų skaičius</t>
  </si>
  <si>
    <t>01.01.03. Išmaniųjų technologijų diegimas efektyviam viešųjų paslaugų infrastruktūros valdymui</t>
  </si>
  <si>
    <t>Įdiegtos priemonės</t>
  </si>
  <si>
    <t>01.01.03. Plėtoti itin didelio pralaidumo plačiajuosčio ryšio tinklus</t>
  </si>
  <si>
    <t xml:space="preserve">MIESTO INFRASTRUKTŪROS OBJEKTŲ PLĖTROS, MODERNIZAVIMO IR PRIEŽIŪROS PROGRAMA (10)      </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</si>
  <si>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</si>
  <si>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Tūkst. keleivio km</t>
  </si>
  <si>
    <t>01.01.01. Dviračių trasų, pėsčiųjų takų mieste ir jo prieigose įrengimas, atnaujinimas užtikrinant tęstinumą bei junglumą</t>
  </si>
  <si>
    <t>Naujų įrengtų dviračių ir pėsčiųjų takų ilgis</t>
  </si>
  <si>
    <t>Atnaujintų dviračių ir pėsčiųjų takų ilgis</t>
  </si>
  <si>
    <t>01.02. Uždavinys. Padidinti eismo saugumą</t>
  </si>
  <si>
    <t>01.02.01. Sankryžų ir perėjų įrengimas, modernizavimas ir saugaus eismo užtikrinimas</t>
  </si>
  <si>
    <t>Modernizuotų šviesoforinių sankryžų skaičius</t>
  </si>
  <si>
    <t>Rekonstruotų sankryžų į žiedines skaičius</t>
  </si>
  <si>
    <t>Naujų įrengtų išmaniųjų (reaguojant į srautą ir keičiant signalus) perėjų skaičius</t>
  </si>
  <si>
    <t xml:space="preserve">Modernizuotos, įdiegiant inžinerines eismo saugos priemones, nereguliuojamos pėsčiųjų perėjos </t>
  </si>
  <si>
    <t>Įdiegta daugiafunkcė pažeidimų kontrolės sistema</t>
  </si>
  <si>
    <t>Juodųjų dėmių skaičius Panevėžio mieste</t>
  </si>
  <si>
    <t>01.02.02. Eismo intensyvumo miesto centre ir gyvenamuosiuose kvartaluose mažinimas</t>
  </si>
  <si>
    <t>Bendras gatvių ilgis, kuriose pritaikytos tranzitą ribojančios priemonės</t>
  </si>
  <si>
    <t>Gatvės, kurioms taikomas „gyvenamosios zonos“ eismo statusas</t>
  </si>
  <si>
    <t>Naujai įrengtų automobilių stovėjimo aikštelių</t>
  </si>
  <si>
    <t>Įrengtas Šiaurinis apvažiavimas</t>
  </si>
  <si>
    <t>Parengtas gatvių parametrų auditas ir transporto pralaidumo Panevėžio mieste studija</t>
  </si>
  <si>
    <t>01.03. Uždavinys. Pasiekti skirtingų transporto būdų darną miesto sistemoje</t>
  </si>
  <si>
    <t>01.03.01. Elektromobilių viešųjų įkrovimo prieigų tinklo plėtra</t>
  </si>
  <si>
    <t>Elektromobilių viešųjų įkrovimo prieigų skaičius</t>
  </si>
  <si>
    <t>01.04. Uždavinys. Padidinti naudojimosi viešuoju transportu mastą</t>
  </si>
  <si>
    <t>Keleivių naudojimasis viešojo transporto paslaugomis  pokytis</t>
  </si>
  <si>
    <t>Keleivių pasitenkinimas viešojo transporto paslaugomis</t>
  </si>
  <si>
    <t>01.04.01. Viešojo transporto maršrutinio tinklo optimizavimas</t>
  </si>
  <si>
    <t>Atliktas viešojo transporto maršrutinio tinklo optimizavimas (maršrutų skaičius)</t>
  </si>
  <si>
    <t>01.05. Uždavinys. Išplėsti viešojo transporto ir susisiekimo infrastruktūrą bei atnaujinti viešojo transporto priemones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</si>
  <si>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</si>
  <si>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</si>
  <si>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</si>
  <si>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</si>
  <si>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</si>
  <si>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Indeksas</t>
  </si>
  <si>
    <t>02.01.01. Daugiabučių namų modernizavimo skatinimas ir plėtra, taikant kompleksines energinio efektyvumo didinimo priemones</t>
  </si>
  <si>
    <t>2.2.1</t>
  </si>
  <si>
    <t>Gyvenamasis fondas, naudingasis plotas, tenkantis vienam gyventojui</t>
  </si>
  <si>
    <r>
      <t>m</t>
    </r>
    <r>
      <rPr>
        <vertAlign val="superscript"/>
        <sz val="12"/>
        <color theme="1"/>
        <rFont val="Times New Roman"/>
        <family val="1"/>
        <charset val="186"/>
      </rPr>
      <t>2</t>
    </r>
  </si>
  <si>
    <t>Kompleksiškai renovuotų / modernizuotų daugiabučių namų skaičius</t>
  </si>
  <si>
    <t>Parengta kvartalų energinio efektyvumo didinimo programa</t>
  </si>
  <si>
    <t>02.01.02. Atsinaujinančių išteklių energijos naudojimo plėtros plano  parengimas ir įgyvendinimas</t>
  </si>
  <si>
    <t>Įgyvendintas atsinaujinančių išteklių energijos naudojimo plėtros planas</t>
  </si>
  <si>
    <t>%</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</si>
  <si>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</si>
  <si>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</si>
  <si>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</si>
  <si>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</si>
  <si>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02.02. Uždavinys. Patobulinti miesto erdvių ir objektų kokybę, jų priežiūrą</t>
  </si>
  <si>
    <t>Suformuotų miesto erdvių skaičius</t>
  </si>
  <si>
    <t>02.02.01. Dalyvaujamojo biudžeto modelio taikymas</t>
  </si>
  <si>
    <t>02.02.02. Miesto viešųjų erdvių atnaujinimas, priežiūra</t>
  </si>
  <si>
    <t>Valomos gatvės</t>
  </si>
  <si>
    <t>Valomi šaligatviai</t>
  </si>
  <si>
    <r>
      <t>tūkst. m</t>
    </r>
    <r>
      <rPr>
        <vertAlign val="superscript"/>
        <sz val="12"/>
        <rFont val="Times New Roman"/>
        <family val="1"/>
        <charset val="186"/>
      </rPr>
      <t>2</t>
    </r>
  </si>
  <si>
    <t>Prižiūrimi ir atnaujinami miesto gėlynai</t>
  </si>
  <si>
    <r>
      <t>m</t>
    </r>
    <r>
      <rPr>
        <vertAlign val="superscript"/>
        <sz val="12"/>
        <rFont val="Times New Roman"/>
        <family val="1"/>
        <charset val="186"/>
      </rPr>
      <t>2</t>
    </r>
  </si>
  <si>
    <t>Sodinamos gėlės ir dekoratyviniai augalai</t>
  </si>
  <si>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</si>
  <si>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</si>
  <si>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</si>
  <si>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</si>
  <si>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Prižiūrima skulptūrų, paminklų</t>
  </si>
  <si>
    <t xml:space="preserve">Prižiūrima vaikų žaidimo aikštelių        </t>
  </si>
  <si>
    <t>Vaizdo stebėjimo kameros</t>
  </si>
  <si>
    <t>Renkama rinkliava (parkomatai)</t>
  </si>
  <si>
    <t>03.01. Uždavinys. Modernizuoti esamą ir tvariai vystyti naują miesto infrastruktūrą</t>
  </si>
  <si>
    <t xml:space="preserve">Paviršinių nuotekų tinklo tankis </t>
  </si>
  <si>
    <t>03.01.01. Miesto vietinės reikšmės kelių ir gatvių infrastruktūros atnaujinimas ir plėtra</t>
  </si>
  <si>
    <t>Atnaujintų vietinės reikšmės kelių ir gatvių su asfalto danga ilgis</t>
  </si>
  <si>
    <t>Rekonstruotų vietinės reikšmės kelių ir gatvių su žvyro danga ilgis</t>
  </si>
  <si>
    <t>03.01.02. Miesto gatvių ir viešųjų erdvių apšvietimo tinklų eksploatavimas, įrengimas, rekonstrukcija ir remontas, viešųjų erdvių ir gatvių apšvietimas, naujų abonentų prijungimas</t>
  </si>
  <si>
    <t>Eksploatuojama šviestuvų</t>
  </si>
  <si>
    <t>Įrengta, rekonstruota apšvietimo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</si>
  <si>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</si>
  <si>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</si>
  <si>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</si>
  <si>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</si>
  <si>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</si>
  <si>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 xml:space="preserve">Atnaujintų vidaus kelių </t>
  </si>
  <si>
    <t>km / metus</t>
  </si>
  <si>
    <t>Atnaujintų automobilių aikštelių skaičius</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</si>
  <si>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</si>
  <si>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</si>
  <si>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</si>
  <si>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</si>
  <si>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</si>
  <si>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</si>
  <si>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</si>
  <si>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</si>
  <si>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</si>
  <si>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</si>
  <si>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</si>
  <si>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</si>
  <si>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</si>
  <si>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</si>
  <si>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</si>
  <si>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Atlikti remonto darbai Savivaldybei priklausančiuose statiniuose</t>
  </si>
  <si>
    <t xml:space="preserve">KULTŪROS IR MENO PROGRAMA (11)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</si>
  <si>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</si>
  <si>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t>01.01.01. Kultūros renginių rinkodaros priemonių įgyvendinimas</t>
  </si>
  <si>
    <t>Įgyvendintų renginių rinkodaros priemonių skaičius</t>
  </si>
  <si>
    <t>01.01.02. Sąlygų miesto gyventojams dalyvauti kultūros ir meno veikloje, ugdyti kūrybiškumą ir plėsti meninę veiklą sudarymas</t>
  </si>
  <si>
    <t xml:space="preserve">Iš dalies finansuotų mėgėjų meno kolektyvų veiklos projektų skaičius </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</si>
  <si>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</si>
  <si>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</si>
  <si>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</si>
  <si>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</si>
  <si>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</si>
  <si>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Bibliotekos lankytojų skaičius </t>
  </si>
  <si>
    <t>Asm.  / metus</t>
  </si>
  <si>
    <t xml:space="preserve">Dokumentų išduotis </t>
  </si>
  <si>
    <t xml:space="preserve">Suorganizuotų renginių skaičius </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</si>
  <si>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</si>
  <si>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</si>
  <si>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</si>
  <si>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</si>
  <si>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</si>
  <si>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</si>
  <si>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</si>
  <si>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</si>
  <si>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skaičius </t>
  </si>
  <si>
    <t xml:space="preserve">Parodų lankytojų skaičius  </t>
  </si>
  <si>
    <t xml:space="preserve">Naujų parengtų edukacinių programų skaičius </t>
  </si>
  <si>
    <t xml:space="preserve">Įvykusių tarptautinių renginių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</si>
  <si>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</si>
  <si>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</si>
  <si>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</si>
  <si>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</si>
  <si>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Įvykusių tarptautinių renginių skaičius per metus</t>
  </si>
  <si>
    <t xml:space="preserve">Dalyvavimų tarptautiniuose renginiuose užsienyje skaičius </t>
  </si>
  <si>
    <t>01.01.08. Panevėžio kultūros centro veiklos plėtra</t>
  </si>
  <si>
    <t>Suorganizuotų lauko renginių skaičius</t>
  </si>
  <si>
    <t xml:space="preserve">Suorganizuotų etnokultūrinių renginių skaičius </t>
  </si>
  <si>
    <t>Renginių lankytojų skaičius (be lauko renginių)</t>
  </si>
  <si>
    <t xml:space="preserve">Mėgėjų meno kolektyvų skaičius </t>
  </si>
  <si>
    <t xml:space="preserve">Mėgėjų meno kolektyvų dalyvių skaičius </t>
  </si>
  <si>
    <t>Pravestų edukacinių programų skaičius</t>
  </si>
  <si>
    <t xml:space="preserve">Edukacinių programų  dalyvių skaičius </t>
  </si>
  <si>
    <t xml:space="preserve">Nekomercinio kino rodymas </t>
  </si>
  <si>
    <t>Kino renginių skaičius</t>
  </si>
  <si>
    <t xml:space="preserve">Edukacinių programų skaičius </t>
  </si>
  <si>
    <t xml:space="preserve">Žiūrovų (lankytojų) skaičius </t>
  </si>
  <si>
    <t xml:space="preserve">Suorganizuotų lauko renginių skaičius </t>
  </si>
  <si>
    <t>Naujų parengtų ar atnaujintų edukacinių programų skaičius</t>
  </si>
  <si>
    <t xml:space="preserve">Edukacinių Programų dalyvių skaičiaus pokytis </t>
  </si>
  <si>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</si>
  <si>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t>01.02.01. Profesionalaus meno skatinimas ir plėtra</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</si>
  <si>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</si>
  <si>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</si>
  <si>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</si>
  <si>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01.02.02. Meno rezidencijų kūrimas </t>
  </si>
  <si>
    <t xml:space="preserve">Pritrauktų rezidentų skaičius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</si>
  <si>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</si>
  <si>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</si>
  <si>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</si>
  <si>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</si>
  <si>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</si>
  <si>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</si>
  <si>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</si>
  <si>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</si>
  <si>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</si>
  <si>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</si>
  <si>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</si>
  <si>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Savivaldybės kultūros ir meno įstaigų paslaugas naudojančių lankytojų skaičiaus pokytis </t>
  </si>
  <si>
    <t>Teigiamas/  Nepakitęs/  Neigiamas</t>
  </si>
  <si>
    <t>01.03.01. 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</si>
  <si>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</si>
  <si>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01.03.02. Kultūros sektoriaus tarptautiškumą stiprinančių veiklų skatinimas ir plėtra</t>
  </si>
  <si>
    <t xml:space="preserve">Finansuotų tarptautinių profesionaliojo meno renginių, atskleidžiančių Panevėžio miesto identitetą, skaičius </t>
  </si>
  <si>
    <t>01.03.03. Panevėžio miesto kultūros ir meno įstaigų tinklo optimizavimas</t>
  </si>
  <si>
    <t>Paslaugų kokybės pokytis pagal ekspertinį / anketinį vertinimą</t>
  </si>
  <si>
    <t>Atlikta kultūros įstaigų teikiamų paslaugų kokybės ir poreikių analizė</t>
  </si>
  <si>
    <t>Vadovaujantis atlikta  kultūros įstaigų teikiamų paslaugų kokybės ir poreikių analize bei išvadomis, parengtas kultūros ir meno įstaigų optimizavimo planas</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</si>
  <si>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</si>
  <si>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</si>
  <si>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01.01.01. Sporto įstaigų paslaugų stiprinimas ir plėtra</t>
  </si>
  <si>
    <t xml:space="preserve">PMSA pavaldžių sporto įstaigų, įdiegusių kokybės vadybos sistemas, skaičius  </t>
  </si>
  <si>
    <t>Panevėžio sporto centre sportuojančių asmenų skaičius</t>
  </si>
  <si>
    <t xml:space="preserve">Futbolo vystymo programoje sportuojančių asmenų skaičius </t>
  </si>
  <si>
    <t>01.01.02. 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</si>
  <si>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</si>
  <si>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</si>
  <si>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01.01.03. Projektų, skatinančių, populiarinančių sportą, fizinį aktyvumą finansavimas</t>
  </si>
  <si>
    <t>Finansuotų projektų, skatinančių, populiarinančių sportą, fizinį aktyvumą, skaičius</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</si>
  <si>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</si>
  <si>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</si>
  <si>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01.02.01. Tarptautinių, nacionalinių fizinio aktyvumo ir sporto renginių organizavimas.
Dalyvavimas sporto varžybose, renginiuose </t>
  </si>
  <si>
    <t xml:space="preserve">Organizuotų tarptautinių, nacionalinių, fizinio aktyvumo sporto renginių ir dalyvavimo varžybose, renginiuose skaičius </t>
  </si>
  <si>
    <t>01.02.02. Aukšto meistriškumo sportininkų ir jų trenerių skatinimas už sporto laimėjimus</t>
  </si>
  <si>
    <t xml:space="preserve">Savivaldybės skirtos premijos už pasiektus aukštus  sporto rezultatus, skaičius  </t>
  </si>
  <si>
    <t xml:space="preserve">01.02.03. Sporto organizacijų raginimas turėti ilgalaikius planavimo dokumentus (planus, strategijas), finansuoti projektus siekiant kokybinių ir kiekybinių rezultatų </t>
  </si>
  <si>
    <t xml:space="preserve">Sporto organizacijų finansuotini projektai, turintys ilgalaikius planavimo dokumentus (planus, strategijas) </t>
  </si>
  <si>
    <t xml:space="preserve">ŠVIETIMO IR UGDYMO PROGRAMA (13)      </t>
  </si>
  <si>
    <t xml:space="preserve">01.01.01. Ikimokyklinių ugdymo mokyklų aplinkos išlaikymas ir programų įgyvendinimas </t>
  </si>
  <si>
    <t>Ikimokyklinio ugdymo mokyklų skaičius</t>
  </si>
  <si>
    <t>Ikimokyklinio ugdymo mokyklas lankančių vaikų skaičius</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</si>
  <si>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</si>
  <si>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</si>
  <si>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</si>
  <si>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</si>
  <si>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</si>
  <si>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r>
      <t xml:space="preserve">Bendrojo ugdymo mokyklų skaičius
</t>
    </r>
    <r>
      <rPr>
        <sz val="10"/>
        <rFont val="Times New Roman"/>
        <family val="1"/>
        <charset val="186"/>
      </rPr>
      <t>(Daugiafunkcis centras finansuojams 15 programoje)</t>
    </r>
  </si>
  <si>
    <t>19
1</t>
  </si>
  <si>
    <t>Bendrojo ugdymo mokyklose besimokančių mokinių skaičius</t>
  </si>
  <si>
    <t>Bendrojo ugdymo mokyklose dirbančių pedagogų skaičius</t>
  </si>
  <si>
    <t>Mokytojų, turinčių visos pareigybės darbo krūvį, dalis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</si>
  <si>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</si>
  <si>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</si>
  <si>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</si>
  <si>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</si>
  <si>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</si>
  <si>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</si>
  <si>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</si>
  <si>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</si>
  <si>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</si>
  <si>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</si>
  <si>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</si>
  <si>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</si>
  <si>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</si>
  <si>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</si>
  <si>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Įgyvendintų švietimo įstaigų infrastruktūros modernizavimo projektų skaičius </t>
  </si>
  <si>
    <t xml:space="preserve">01.02.01. Švietimo, kultūros, sporto ir kitų renginių bei projektų įgyvendinimas </t>
  </si>
  <si>
    <t>Paskatų sistemos švietimo įstaigoms įgyvendinti sveiką, saugią emocinę ir fizinę aplinką kuriančius projektus sukūrimas</t>
  </si>
  <si>
    <t>Mokyklinės dokumentacijos įsigijimas iš Švietimo, mokslo ir sporto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</si>
  <si>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</si>
  <si>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</si>
  <si>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</si>
  <si>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</si>
  <si>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</si>
  <si>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</si>
  <si>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</si>
  <si>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</si>
  <si>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</si>
  <si>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</si>
  <si>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Trūkstamų specialybių pedagogų pritraukimo į Panevėžio miesto švietimo įstaigas ir mokytojų perkvalifikavimo  programos įgyvendinimas (finansinę paramą gavusių pedagogų skaičius)</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</si>
  <si>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</si>
  <si>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</si>
  <si>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</si>
  <si>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</si>
  <si>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01.02.02. Pedagoginės psichologinės tarnybos veikla</t>
  </si>
  <si>
    <t>Sukurtos ir įgyvendinamos rekomendacijos įtraukiojo ugdymo  įgyvendinimui miesto mokyklose</t>
  </si>
  <si>
    <t>Pedagoginės psichologinės tarnybos darbuotojų skaičius</t>
  </si>
  <si>
    <t>01.03. Uždavinys. Užtikrinti STEAM srities dalykų programų įgyvendinimą ir plėtrą</t>
  </si>
  <si>
    <t>Jaunimo, besimokančio pagal STEAM (gamtos mokslai, technologijos, inžinerija, menai ir mtematika) krypties mokslo ir studijų programas, dalis nuo visų besimokančio jaunimo skaičiaus</t>
  </si>
  <si>
    <t xml:space="preserve">Besimokančių pagal STEAM krypties profesinio mokymo, mokslo ir studijų programas dalis nuo visų mokinių / studentų skaičiaus Panevėžio mieste </t>
  </si>
  <si>
    <t>01.03.01. Švietimo centro veikla</t>
  </si>
  <si>
    <t>Švietimo centro darbuotojų skaičius</t>
  </si>
  <si>
    <t>Surengtų renginių, skirtų mokytojams apie Pramonės 4.0 tendencijas,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</si>
  <si>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</si>
  <si>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</si>
  <si>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</si>
  <si>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</si>
  <si>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</si>
  <si>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 xml:space="preserve">02.01.01. Kryptingos profesinio orientavimo sistemos bendradarbiaujant Panevėžio miesto bendrojo ugdymo, profesinio mokymo ir aukštojo mokslo įstaigoms bei verslo įmonėms sukūrimas ir įgyvendinimas </t>
  </si>
  <si>
    <t>Profesijos patarėjų pareigybių skaičius</t>
  </si>
  <si>
    <t>Naujų miesto lygmens profesinio orientavimo priemonių skaičius</t>
  </si>
  <si>
    <t xml:space="preserve">VISUOMENĖS INICIATYVŲ SKATINIMO IR SAUGUMO UŽTIKRINIMO PROGRAMA (14)      </t>
  </si>
  <si>
    <r>
      <rPr>
        <b/>
        <sz val="12"/>
        <color theme="1"/>
        <rFont val="Times New Roman"/>
        <family val="1"/>
        <charset val="186"/>
      </rPr>
      <t>01.01. Uždavinys.</t>
    </r>
    <r>
      <rPr>
        <sz val="12"/>
        <color theme="1"/>
        <rFont val="Times New Roman"/>
        <family val="1"/>
        <charset val="186"/>
      </rPr>
      <t xml:space="preserve"> Įgyvendinti jaunimo politiką</t>
    </r>
  </si>
  <si>
    <t>1.4.1</t>
  </si>
  <si>
    <t>Atvirų jaunimo centrų ir atvirų jaunimo erdvių unikalių lankytojų skaičius</t>
  </si>
  <si>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</si>
  <si>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</si>
  <si>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</si>
  <si>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</si>
  <si>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</si>
  <si>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 xml:space="preserve">Jaunimo, dalyvavusio integracijos į darbo rinką programoje, skaičius </t>
  </si>
  <si>
    <t>Į programą įsitraukusių darbdavių skaičius</t>
  </si>
  <si>
    <t>01.01.03. Jaunimo poreikius atitinkančios jaunimo politikos įgyvendinimas</t>
  </si>
  <si>
    <t xml:space="preserve">Finansuotų jaunimo ir su jaunimu dirbančių organizacijų projektų, veiklos programų, iniciatyvų skaičius </t>
  </si>
  <si>
    <t>Jaunimo savanorišką tarnybą baigusių asmenų skaičius</t>
  </si>
  <si>
    <t xml:space="preserve">Jaunimo organizacijų veiklos skatinimo priemonių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</si>
  <si>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</si>
  <si>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1.4.2</t>
  </si>
  <si>
    <t xml:space="preserve">Nevyriausybinių, bendruomeninių organizacijų Savivaldybei pateiktų projektų / paraiškų finansavimui gauti skaičius </t>
  </si>
  <si>
    <t xml:space="preserve">01.02.01. Įgyvendinti Panevėžio nevyriausybinių organizacijų (NVO) plėtros politikos priemones </t>
  </si>
  <si>
    <t>NVO ir bendruomeninių organizacijų, gavusių Savivaldybės finansavimą projektų skaičius (bendras)</t>
  </si>
  <si>
    <t>Nevyriausybinių ir bendruomeninių organizacijų lyderių, narių kvalifikacijos kėlimas (dalyvavusių organizacijų / asmenų skaičius)</t>
  </si>
  <si>
    <t xml:space="preserve">Viešai pasiekiamų NVO dalis nuo veikiančių NVO </t>
  </si>
  <si>
    <t xml:space="preserve">Nevyriausybinių ir bendruomeninių organizacijų veiklos skatinimo priemonių skaičius </t>
  </si>
  <si>
    <t>01.02.02. Gyventojų bendruomeniškumo ir pilietiškumo skatinimas</t>
  </si>
  <si>
    <t>Gyventojų, dalyvaujančių bendruomeninių organizacijų veiklose, skaičius per metus (jaunimo proc.)</t>
  </si>
  <si>
    <t>01.02.03. Pagalbos priemonių nukentėjusiems subjektams užtikrinimas</t>
  </si>
  <si>
    <t>Suteiktos pagalbos priemonių skaičius</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</si>
  <si>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</si>
  <si>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</si>
  <si>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</si>
  <si>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 xml:space="preserve">SOCIALINĖS PARAMOS IR ĮGYVENDINIMO PROGRAMA (15)      </t>
  </si>
  <si>
    <t>01.01. Uždavinys. Užtikrinti kokybišką ir efektyvią socialinę paramą bendruomenėje</t>
  </si>
  <si>
    <t xml:space="preserve">Gyventojų poreikius atitinkančių socialinių paslaugų  dalis nuo Socialinių paslaugų kataloge nurodytų paslaugų skaičiaus </t>
  </si>
  <si>
    <t>01.01.01. Išmokų, kompensacijų ir socialinės paramos mokiniams skyrimas ir mokėjimas iš valstybės biudžeto lėšų</t>
  </si>
  <si>
    <t>Mokinių, gaunančių nemokamą maitinimą, vidutinis  skaičius</t>
  </si>
  <si>
    <t>Asm. / mėn.</t>
  </si>
  <si>
    <t>Laidojimo pašalpos gavėjų skaičius</t>
  </si>
  <si>
    <t>Asmenų (šeimų), gavusių būsto nuomos ar išperkamosios būsto nuomos mokesčio dalies kompensaciją, skaičius</t>
  </si>
  <si>
    <t>01.01.02. Pašalpų ir kompensacijų skyrimas ir mokėjimas iš savivaldybės biudžeto lėšų</t>
  </si>
  <si>
    <t>Gavėjų skaičius</t>
  </si>
  <si>
    <t>01.01.03. Paslaugų teikimas Panevėžio specialiojoje mokykloje-daugiafunkciame centre</t>
  </si>
  <si>
    <t>Socialinių paslaugų gavėjų skaičius</t>
  </si>
  <si>
    <t xml:space="preserve">Asmenų, turinčių sunkią negalią, gaunančių socialinę globą, skaičius </t>
  </si>
  <si>
    <t>01.01.04. Paslaugų teikimas Panevėžio socialinių pokyčių centre</t>
  </si>
  <si>
    <t xml:space="preserve">Asmenų su sunkia negalia, gaunančių socialinę globą, skaičius </t>
  </si>
  <si>
    <t>01.01.05. Paslaugų teikimas Panevėžio atvirame jaunimo centre</t>
  </si>
  <si>
    <t>Paslaugų gavėjų skaičius</t>
  </si>
  <si>
    <t>01.01.06. Paslaugų teikimas Panevėžio socialinių paslaugų centre</t>
  </si>
  <si>
    <t>Socialinių darbuotojų ir jų padėjėjų, teikiančių socialinę priežiūrą šeimoms, pareigybių skaičius</t>
  </si>
  <si>
    <t>01.01.07. 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</si>
  <si>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</si>
  <si>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</si>
  <si>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</si>
  <si>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</si>
  <si>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</si>
  <si>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</si>
  <si>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</si>
  <si>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Socialinių paslaugų spektro įvairovė ir dalis nuo Socialinių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</si>
  <si>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</si>
  <si>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</si>
  <si>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</si>
  <si>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</si>
  <si>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</si>
  <si>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</si>
  <si>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</si>
  <si>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Asmenų, turinčių sunkią negalią, gaunančių socialinę globą, skaičius</t>
  </si>
  <si>
    <t>01.02. Uždavinys. Vystyti socialinės paramos individualizuoto kompleksiškumo teikimo modelį</t>
  </si>
  <si>
    <t>01.02.01. Kompleksinės ir individualizuotos socialinės paramos teikimo, derinant finansinę paramą, socialines paslaugas ir užimtumo didinimo priemones, plėtra</t>
  </si>
  <si>
    <t>Asmenų, parengtų integruotis į darbo rinką, skaičius</t>
  </si>
  <si>
    <t>Asmenų, gavusių kompleksines paslaugas, skaičius</t>
  </si>
  <si>
    <t>Asmenų, kurie pasibaigus užimtumo didinimo programoms per 3 mėn. dirbs arba vykdys savarankišką veiklą, dalis iš užimtumo didinimo programų dalyvių skaičiaus</t>
  </si>
  <si>
    <t>&gt;=15</t>
  </si>
  <si>
    <t xml:space="preserve">VISUOMENĖS SVEIKATOS RĖMIMO PROGRAMA (16)      </t>
  </si>
  <si>
    <t>01.01. Uždavinys. Užtikrinti kokybišką ir efektyvią sveikatos priežiūrą</t>
  </si>
  <si>
    <t>01.01.01. Užtikrinti kokybišką ir efektyvią sveikatos priežiūrą</t>
  </si>
  <si>
    <t>Mažėjantis/ Didėjantis</t>
  </si>
  <si>
    <t xml:space="preserve">Tikslinės populiacijos dalis, dalyvavusi širdies ir  kraujagyslių ligų prevencijos programoje </t>
  </si>
  <si>
    <t xml:space="preserve">01.01.01. Visuomenės sveikatos biuro teikiamų paslaugų stiprinimas ir plėtra </t>
  </si>
  <si>
    <t xml:space="preserve">Visuomenės sveikatos stiprinimo renginių skaičius </t>
  </si>
  <si>
    <t xml:space="preserve">Visuomenės sveikatos stiprinimo renginių dalyvių skaičius </t>
  </si>
  <si>
    <t xml:space="preserve">Asmenų, apsilankiusių pas priklausomybių konsultantus, skaičius </t>
  </si>
  <si>
    <t>Asm/metus</t>
  </si>
  <si>
    <t>Asmenų, dalyvavusių užkrečiamųjų ligų prevencijos skatinimo ir supratimo apie mikroorganizmų atsparumą antimikrobinėms medžiagoms užsiėmimuose, skaičius</t>
  </si>
  <si>
    <t>Asmenų, dalyvausių socialinio recepto iniciatyvoje, skaičius</t>
  </si>
  <si>
    <t xml:space="preserve">Mokyklų, dalyvaujančių „Sveikatą stiprinančių mokyklų“ tinkle, dalis </t>
  </si>
  <si>
    <t>(proc.)</t>
  </si>
  <si>
    <t>01.01.02. Visuomenės sveikatos rėmimo specialiosios programos  įgyvendinimas</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</si>
  <si>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</si>
  <si>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</si>
  <si>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</si>
  <si>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 xml:space="preserve">01.01.03. Vykdyti neveiksnių asmenų būklės peržiūrėjimą   </t>
  </si>
  <si>
    <t>Asmenų, kuriems peržiūrėtas neveiksnumas, skaičius</t>
  </si>
  <si>
    <t>V SKYRIUS</t>
  </si>
  <si>
    <t>SAVIVALDYBĖS VALDOMŲ ĮMONIŲ IR VIEŠŲJŲ ĮSTAIGŲ PLANUOJAMOS PASIEKTI PAGRINDINIŲ VEIKLOS RODIKLIŲ REIKŠMĖS</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</si>
  <si>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</si>
  <si>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</si>
  <si>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</si>
  <si>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</si>
  <si>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</si>
  <si>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AB „Panevėžio energija“</t>
  </si>
  <si>
    <r>
      <t xml:space="preserve">Kapitalo grąžos rodiklis (ROE) </t>
    </r>
    <r>
      <rPr>
        <sz val="10"/>
        <color theme="1"/>
        <rFont val="Calibri"/>
        <family val="2"/>
        <charset val="186"/>
      </rPr>
      <t>%</t>
    </r>
  </si>
  <si>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</si>
  <si>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</si>
  <si>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</si>
  <si>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</si>
  <si>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</si>
  <si>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</si>
  <si>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</si>
  <si>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</si>
  <si>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Viešųjų įstaigų planuojami pasiekti pagrindiniai veiklos rodikliai ir jų reikšmės</t>
  </si>
  <si>
    <t>VšĮ Panevėžio fizinės medicinos ir reabilitacijos centras</t>
  </si>
  <si>
    <t>ASPĮ įtraukta į Skaidrių asmens sveikatos priežiūros įstaigų sąrašą</t>
  </si>
  <si>
    <t xml:space="preserve"> ASPĮ įtraukta į Skaidrių asmens sveikatos priežiūros įstaigų sąrašą</t>
  </si>
  <si>
    <t>VšĮ Panevėžio palaikomojo gydymo ir slaugos ligoninė</t>
  </si>
  <si>
    <t>VšĮ Panevėžio odontologijos poliklinika</t>
  </si>
  <si>
    <t>VšĮ Panevėžio miesto poliklinika</t>
  </si>
  <si>
    <t>Viešoji įstaiga Futbolo akademija „Panevėžys“</t>
  </si>
  <si>
    <t>Sportininkų, dalyvaujančių miesto, regiono, šalies ir tarptautinėse varžybose, skaičius</t>
  </si>
  <si>
    <t>Sukomplektuotų sportinio rengimo grupių, skaičius</t>
  </si>
  <si>
    <t>VšĮ Panevėžio plėtros agentūra</t>
  </si>
  <si>
    <t>Darbuotojų, dalyvavusių mokymuose, dalis nuo visų darbuotojų procentais</t>
  </si>
  <si>
    <t>Pateiktų paraiškų nacionaliniams ir tarptautiniams projektams finansuoti skaičius</t>
  </si>
  <si>
    <t>Darbuotojų pasitenkinimo darbu indeksas (NPS)</t>
  </si>
  <si>
    <t>VšĮ Panevėžio keleivinis transportas</t>
  </si>
  <si>
    <t>+ 1  balas</t>
  </si>
  <si>
    <t>+ 1 balas</t>
  </si>
  <si>
    <t>ne daugiau nei 16,8</t>
  </si>
  <si>
    <t>Įstaigos sąnaudų valdymo išlaidoms dalis, ne daugiau proc.</t>
  </si>
  <si>
    <t>VšĮ Panevėžio mokslo ir technologijų parkas</t>
  </si>
  <si>
    <t>Gerinti PMTP infrastruktūrą</t>
  </si>
  <si>
    <t>ne mažiau kaip 90 proc. infrastruktūra patenkintų įmonių dalis</t>
  </si>
  <si>
    <t>Skatinti inovatyvumą ir verslumą rengiant įvairius renginius</t>
  </si>
  <si>
    <t>ne mažiau nei 7 renginiai</t>
  </si>
  <si>
    <t>N.d.</t>
  </si>
  <si>
    <t>n.d.</t>
  </si>
  <si>
    <t>Žalumo indeksas (išreiškiamas ekologiškai efektyvaus paviršiaus ploto ir viso žemės ploto santykiu. Žalumo indekso formulė:
(plotas A x koeficientas A) + (plotas B x koeficientas B) + ir kt.) / visas teritorijos plotas)</t>
  </si>
  <si>
    <t>Asmenų, dalyvavusių nelaimingų atsitikimų ir traumų prevencijos priemonėse skaičius</t>
  </si>
  <si>
    <t>18
1</t>
  </si>
  <si>
    <t xml:space="preserve">
1</t>
  </si>
  <si>
    <t>Mokinių dalis, lankanti Panevėžio regioninį STEAM atviros prieigos centrą,  Savivaldybės finansuojamas STEAM srities neformaliojo vaikų / jaunimo švietimo akademijas / iš jų mergaitės</t>
  </si>
  <si>
    <t>24,0 / 
17,0</t>
  </si>
  <si>
    <t>27,0 / 
18,0</t>
  </si>
  <si>
    <t>30,0 / 
19,0</t>
  </si>
  <si>
    <t>65,0 / 
33,0</t>
  </si>
  <si>
    <t>65,5 / 
33,0</t>
  </si>
  <si>
    <t>66,0 / 
33,0</t>
  </si>
  <si>
    <t>STEAM dalykų mokytojų, integruojančių Pramonės 4.0 tendencijas ugdyme, skaičius / iš jų moterys</t>
  </si>
  <si>
    <t>48 / 44</t>
  </si>
  <si>
    <t>52 / 44</t>
  </si>
  <si>
    <t>54 / 48</t>
  </si>
  <si>
    <t xml:space="preserve">Kino centro „Garsas“ kaip SEMC'o padalinio veiklos plėtra nuo 2026-04-01  </t>
  </si>
  <si>
    <t xml:space="preserve">Edukacinių programų dalyvių skaičius  </t>
  </si>
  <si>
    <t xml:space="preserve">01.01.09. Kino centro „Garsas“ veiklos plėtra (reikšmės nurodytos iki 2026-03-31) </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</si>
  <si>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</si>
  <si>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</si>
  <si>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</si>
  <si>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Faktinė stebėsenos rodiklio reikšmė (2025 m.)</t>
  </si>
  <si>
    <t>Matematika  64,0        Lietuvių k. 74,5</t>
  </si>
  <si>
    <t>Matematika  65,0     Lietuvių k. 75,0</t>
  </si>
  <si>
    <t>Matematika  66,0  Lietuvių k. 75,5</t>
  </si>
  <si>
    <t>„Metų mokytojo“, „Jaunojo mokytojo“  ir „Švietimo vadovo" nominacijų ir premijų skyrimas švietimo darbuotojams (įsteigtų nominacijų skaičius)</t>
  </si>
  <si>
    <r>
      <rPr>
        <b/>
        <sz val="12"/>
        <rFont val="Times New Roman"/>
        <family val="1"/>
        <charset val="186"/>
      </rPr>
      <t>01.01. Uždavinys.</t>
    </r>
    <r>
      <rPr>
        <sz val="12"/>
        <rFont val="Times New Roman"/>
        <family val="1"/>
        <charset val="186"/>
      </rPr>
      <t xml:space="preserve"> Pagerinti švietimo paslaugų kokybę </t>
    </r>
  </si>
  <si>
    <t>Matematika  66,0     Lietuvių k. 75,5</t>
  </si>
  <si>
    <t>Matematika  64,2   Lietuvių k. 74,5</t>
  </si>
  <si>
    <t>01.03.02. Finansuoti smurtinio elgesio artimoje aplinkoje keitimo programą</t>
  </si>
  <si>
    <t>Dalyvių, sėkmingai baigusių smurtinio elgesio artimoje aplinkoje keitimo programą, skaičius</t>
  </si>
  <si>
    <t>Finansuoti viešojo saugumo priemones</t>
  </si>
  <si>
    <t>Parengtas ir patvirtintas  2027–2029 m. jaunimo problemų sprendimo  priemonių planas</t>
  </si>
  <si>
    <t>12,31*</t>
  </si>
  <si>
    <t>Km/metus</t>
  </si>
  <si>
    <t>ne mažiau kaip 2</t>
  </si>
  <si>
    <t>80 proc.</t>
  </si>
  <si>
    <t xml:space="preserve">80 proc. </t>
  </si>
  <si>
    <t xml:space="preserve">ne mažesnis kaip 0,5 </t>
  </si>
  <si>
    <t>ne mažesnis kaip 0,5</t>
  </si>
  <si>
    <t xml:space="preserve">Ne mažiau kaip 95,0 proc. </t>
  </si>
  <si>
    <t>ne maženis kaip 0,5</t>
  </si>
  <si>
    <t xml:space="preserve">42,5 proc. </t>
  </si>
  <si>
    <t xml:space="preserve">45 proc. </t>
  </si>
  <si>
    <t>55 proc.</t>
  </si>
  <si>
    <t>56 proc.</t>
  </si>
  <si>
    <t>57 proc.</t>
  </si>
  <si>
    <t xml:space="preserve">Asmenų, gavusių pirmines ambulatorines psichikos sveikatos priežiūros paslaugas per 30 dienų nuo išrašymo iš psichiatrijos stacionaro arba dienos stacionaro, dalis </t>
  </si>
  <si>
    <t xml:space="preserve">70 proc. ASPĮ registracijų pirminio lygio ambulatorinėms asmens sveikatos priežiūros paslaugoms gauti atliekama IPR IS 80 proc. </t>
  </si>
  <si>
    <t>Įstaigos sąnaudų valdymo išlaidoms dalis (ASPĮ sąnaudų valdymo išlaidoms dalis ne daugiau kaip ... proc. nuo visų ASPĮ sąnaudų) ASPĮ gydytojų ir slaugytojų darbo užmokesčio santykis</t>
  </si>
  <si>
    <t xml:space="preserve">ne daugiau kaip 6,7 proc. ASPĮ slaugytojo vidutinis darbo užmokestis ne mažesnis kaip 0,5 ASPĮ gydytojo vidutinio darbo užmokesčio </t>
  </si>
  <si>
    <t xml:space="preserve">95 proc. ASPĮ registracijų specializuotoms ambulatorinėms asmens sveikatos priežiūros paslaugoms gauti atliekama per IPR IS; 70 proc. ASPĮ registracijų pirminio lygio ambulatorinėms asmens sveikatos priežiūros paslaugoms gauti atliekama IPR IS 80 proc. </t>
  </si>
  <si>
    <t xml:space="preserve">Įstaigos sąnaudų valdymo išlaidoms dalis (ASPĮ sąnaudų valdymo išlaidoms dalis ne daugiau kaip...  proc. nuo visų ASPĮ sąnaudų) ASPĮ gydytojų ir slaugytojų darbo užmokesčio santykis su ASPĮ gydytojo vidutinio darbo užmokesčiu </t>
  </si>
  <si>
    <t>Įstaigos sąnaudų valdymo išlaidoms dalis (ASPĮ sąnaudų valdymo išlaidoms dalis ne daugiau kaip .... proc. nuo visų ASPĮ sąnaudų) ASPĮ gydytojų ir slaugytojų darbo užmokesčio santykis su gydytojo vid. darbo užmokesčio</t>
  </si>
  <si>
    <t xml:space="preserve"> ne mažiau kaip 0,8  
</t>
  </si>
  <si>
    <t>288724610; 301738112</t>
  </si>
  <si>
    <t>Organizuoti Panevėžio medicinos darbuotojų dienos minėjimo renginį</t>
  </si>
  <si>
    <t xml:space="preserve">Sveikatos priežiūros specialistų pritraukimo į Panevėžio miesto savivaldybę programa </t>
  </si>
  <si>
    <t xml:space="preserve">SB </t>
  </si>
  <si>
    <t>25/50</t>
  </si>
  <si>
    <t xml:space="preserve">Svivaldybė gyventojų, dalyvavusių balsavime dėl dalyvaujamojo biudžeto projektų, skaičius  </t>
  </si>
  <si>
    <t>3500
 / 9</t>
  </si>
  <si>
    <t>3500
 / 8</t>
  </si>
  <si>
    <t>3500
 / 10</t>
  </si>
  <si>
    <t>Jaunimo lyderystei skirtų renginių ir iniciatyvų skaičius</t>
  </si>
  <si>
    <t>0,01*</t>
  </si>
  <si>
    <t>0,08*</t>
  </si>
  <si>
    <t>79,0*</t>
  </si>
  <si>
    <t>13,4*</t>
  </si>
  <si>
    <t>76,1*</t>
  </si>
  <si>
    <t>20,4*</t>
  </si>
  <si>
    <t>9617,3*</t>
  </si>
  <si>
    <t>54815,1*</t>
  </si>
  <si>
    <t>144*</t>
  </si>
  <si>
    <t>86,4*</t>
  </si>
  <si>
    <t>76,43*</t>
  </si>
  <si>
    <t>20*</t>
  </si>
  <si>
    <t>26,8*</t>
  </si>
  <si>
    <t>14,67*</t>
  </si>
  <si>
    <t>13,62*</t>
  </si>
  <si>
    <t>2608*</t>
  </si>
  <si>
    <t>54,5*</t>
  </si>
  <si>
    <t>5105*</t>
  </si>
  <si>
    <t>73,7*</t>
  </si>
  <si>
    <t>41,4*</t>
  </si>
  <si>
    <t>9,5*</t>
  </si>
  <si>
    <t>Bendruomenės dvasinio dialogo skatinimas - Maldos pusryčiai</t>
  </si>
  <si>
    <t>Įgyvendinti projektą „Panevėžio grupinių gyvenimo namų asmenims su intelekto ir (ar) psichikos negalia įkūrimas“*</t>
  </si>
  <si>
    <t>* Duomenys už 2024 metus</t>
  </si>
  <si>
    <t>02.01.03. Miestą garsinančių ir bendruomenę telkiančių iniciatyvų organizavimas – Metų Panevėžiečiai, Garbės pilietis</t>
  </si>
  <si>
    <t>Miesto gimtadienio rėmėjų ir bendruomenę telkiančių asmenų pagerbimas (šventė)</t>
  </si>
  <si>
    <t>Elektromobilių viešųjų įkrovimo prieigų tinklo plėtra ir administravimo bei priežiūros paslaugos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</si>
  <si>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atsidaręs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sujungiant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</si>
  <si>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</si>
  <si>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stipriausių Šiaurės Rytų Europos robotikos centrų,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Panevėžyje. Išvystytos tarptautinės jungtys, lyderystė, kuriant inovatyvią aplinką, bendradarbiavimas su kitomis savivaldybėmis užtikrina tvarų ateities miesto ekonomikos augimą.</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</si>
  <si>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profesionaliojo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</si>
  <si>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</si>
  <si>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trumpalaikes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ir viešojo sektoriaus bendradarbiavimą kuriant ir komercializuojant aukštos pridėtinės vertės produktus
3.3.5. Uždavinys. Sukurti patrauklią aplinką naujų skaitmeninių technologijų bandymui mieste</t>
    </r>
  </si>
  <si>
    <t>2025–2027 metų asignavimų ir kitų lėšų pasiskirstymas pagal programas (tūkst. Eur) nurodomi 2 lentelėje.</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</si>
  <si>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ir per įgyvendinamus pokyčius siekia pažangos užsibrėžtose srityse. Miestas vis atviresnis kuriantiems žmonėms verslo, švietimo ir mokslo, kultūros ir meno, sporto, bendruomenių, jaunimo veiklų kontekste. Įgyvendindamas 2026–2028 m. strateginiame veiklos plane numatytus tikslus, uždavinius ir priemones, Panevėžys siekia tapti miestu, išsiskiriančiu į ateitį ir pažangą orientuotu integraliu požiūriu, pramonės vystymuisi pritaikyta infrastruktūra, efektyviai veikiančia švietimo sistema, pažangia, inovatyvia, patrauklia gyventi ir dirbti Aukštaitijos sostine. Jau dabar Panevėžys išgyvena akivaizdžius pokyčius visose srityse, pradedant atnaujinama infrastruktūra, tvarkomomis viešosiomis erdvėmis ir baigiant patrauklios aplinkos kūrimu verslui, švietimui, kultūrai, sportui ir inovacijoms. Todėl 2026–2028 m. Panevėžys ir toliau nuosekliai sieks savo tikslų. Stiprėsime kaip miestas, kuriame vis patogiau kurti kokybišką gyvenimą ir ateitį. Kaip miestas, kuriame gyventojai sąmoningai, aktyviai kuria ir puoselėja atsakingą bendruomenę bei aplinką.
</t>
  </si>
  <si>
    <t>Panevėžio miesto savivaldybės 2026–2028 metų strateginis veiklos planas (toliau – SSVP) parengtas remiantis Panevėžio miesto strateginiu plėtros 2021–2027 metų planu, patvirtintu Panevėžio miesto savivaldybės tarybos 2021 m. gruodžio 23 d. sprendimu Nr. 1-362 „Dėl Panevėžio miesto strateginio plėtros 2021–2027 metų plano ir Panevėžio miesto strateginio plėtros 2021–2027 metų plano įgyvendinimo priežiūros tvarkos aprašo patvirtinimo“. 
SSVP numatytos programos yra ilgalaikės, tęstinės, kad būtų įgyvendinti pradėti tikslai ir vykdomi projektai, numatyti Panevėžio miesto strateginiame plėtros 2021–2027 metų plane nurodytiems tikslams pasiekti. 
2026–2028 metų SSVP numatoma rengti 15 programų: Savivaldybės valdymo programą (01), Investicijų projektų programą (02), Urbanistinės plėtros programą (03),  Aplinkos apsaugos rėmimo programą (04), Ekonominės plėtros ir verslo skatinimo programą (05), Savivaldybės turto valdymo programą (06), Rinkodaros programą (08), Informacinės visuomenės plėtros programą (09), Miesto infrastruktūros objektų plėtros, modernizavimo ir priežiūros programą (10), Kultūros ir meno programą (11), Sporto programą (12), Švietimo ir ugdymo programą (13), Visuomenės iniciatyvų skatinimo ir saugumo užtikrinimo programą (14), Socialinės paramos įgyvendinimo programą (15), Visuomenės sveikatos rėmimo programą (16).</t>
  </si>
  <si>
    <r>
      <rPr>
        <b/>
        <sz val="12"/>
        <rFont val="Times New Roman"/>
        <family val="1"/>
        <charset val="186"/>
      </rPr>
      <t>Savivaldybės</t>
    </r>
    <r>
      <rPr>
        <b/>
        <sz val="12"/>
        <color theme="1"/>
        <rFont val="Times New Roman"/>
        <family val="1"/>
        <charset val="186"/>
      </rPr>
      <t xml:space="preserve">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Savivaldybės kontrolės ir audito tarnybos veiklai užtikrinti skirtas išlaidas. Vadovaudamasi Vietos savivaldos įstatymu, Savivaldybės administracija turi užtikrinti atstovaujamosios institucijos – Savivaldybės tarybos ir ją aptarnaujančio Tarybos veiklos administravimo skyriaus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</si>
  <si>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Investicijų projektų programa (02). </t>
    </r>
    <r>
      <rPr>
        <sz val="12"/>
        <color theme="1"/>
        <rFont val="Times New Roman"/>
        <family val="1"/>
        <charset val="186"/>
      </rPr>
      <t>Programa parengta siekiant kurti tvarią socialinę ir ekonominę vertę Panevėžyje, skatinti socialinės atskirties mažėjimą ir socialinį saugumą, didinti kultūros paslaugų prieinamumą, kokybę ir patrauklumą, modernizuojant kultūros įstaigų infrastruktūrą, tvarią miesto plėtrą ir transformaciją, vykdyti kryptingą darnaus judumo politiką savivaldybėje, gerinant eismo saugumą, mažinti poveikį klimato kaitai ir prie jos prisitaikyti, plėtoti sporto ir aktyvaus laisvalaikio infrastruktūrą, pritaikant ją daugiafunkciškumui ir nustatytiems kokybės standartams,  modernizuoti sveikatos priežiūros įstaigas gerinant jų infrastruktūrą,  stiprinti gyventojų sveikatą ir skatinti fizinį aktyvumą siekiant aukšto sporto meistriškumo, didinti gyventojų socialinį aktyvumą, pilietinę atsakomybę ir bendruomeniškumą, didinti gyventojų saugumą ekstremalių situacijų metu, gerinti švietimo įstaigų infrastruktūrą ir švietimo sistemos prieinamumą bei kokybę, efektyvinti viešųjų paslaugų teikimą, didinti miesto verslo aplinkos konkurencingumą.
Įgyvendinami projektai: kuriantys tvarią socialinę ir ekonominę vertę, modernizuojant kultūros įstaigas ir gerinant kultūros paslaugų prieinamumą, kokybę ir patrauklumą; stiprinantys gyventojų sveikatą ir skatinantys fizinį aktyvumą; plėtojantys sporto ir aktyvaus laisvalaikio infrastruktūrą, pritaikant ją daugiafunkciškumui ir nustatytiems kokybės standartams, skatinantys socialinės atskirties mažėjimą ir socialinį saugumą, socialinių paslaugų integracijos bendruomenėje plėtrą, skatinantys gyventojų bendruomeniškumą ir pilietiškumą, įtrauktį į savivaldos procesus; mažinantys poveikį klimato kaitai,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gerinant eismo saugumą;  didinantys gyventojų saugumą ektremaliųjų situacijų metu aprūpinant kolektyvinės apsaugos statinius priemonėmis ir plečiant / atnaujinant priedangų infrastruktūrą, didinantys švietimo sistemos prieinamumą ir kokybę, modernizuojant švietimo įstaigų infrastruktūrą ir užtikrinant sveiką, saugią, emocinę ir fizinę aplinką; efektyvinantys viešųjų paslaugų teikimą, didinantys miesto verslo aplinkos konkurencingumą, sudarant palankias sąlygas verslo plėtrai ir investicijų pritraukimui.
Programos vykdytojai: Savivaldybės administracijos Investicijų projektų skyrius, E. plėtros skyrius, Miesto infrastruktūros skyrius, Miesto plėtros skyrius, Socialinių reikalų skyrius, Statybos skyrius, Švietimo skyrius, Komunikacijos skyrius, Teritorijų planavimo ir architektūros skyrius, Sporto skyrius.
Programos koordinatorė – Investicijų projektų skyriaus vyresnioji investicijų projektų specialistė Angelė Steponavičienė.</t>
    </r>
  </si>
  <si>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vyriausioji specialistė Gama Ranonienė.</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</si>
  <si>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Turto valdymo skyrius.</t>
    </r>
    <r>
      <rPr>
        <sz val="12"/>
        <color theme="1"/>
        <rFont val="Times New Roman"/>
        <family val="1"/>
        <charset val="186"/>
      </rPr>
      <t xml:space="preserve">
Programos koordinatorė – Turto valdymo skyriaus vedėja Loreta Babilauskienė</t>
    </r>
  </si>
  <si>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įvaizdį planuojama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vedėjo pavaduotoja Vilma Kučytė.</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</si>
  <si>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 xml:space="preserve">Programos vykdytojai: Savivaldybės administracijos Miesto infrastruktūros skyrius, Teritorijų planavimo ir architektūros skyrius, Miesto plėtros skyrius, Statybos skyrius.
Programos </t>
    </r>
    <r>
      <rPr>
        <sz val="12"/>
        <rFont val="Times New Roman"/>
        <family val="1"/>
        <charset val="186"/>
      </rPr>
      <t>koordinatoriai:</t>
    </r>
    <r>
      <rPr>
        <sz val="12"/>
        <color theme="1"/>
        <rFont val="Times New Roman"/>
        <family val="1"/>
        <charset val="186"/>
      </rPr>
      <t xml:space="preserve"> Miesto infrastruktūros skyriaus vedėjas Dalius Vadluga, Statybos skyriaus vedėjas Darius Linkonas.</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</si>
  <si>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nevyriausybinių organizacijų koordinatorė Goda Voveriūnaitė-Kaminskienė, jaunimo reikalų koordinatorė Toma Karosienė.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</si>
  <si>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Panevėžio socialinių pokyčių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Panevėžio socialinių pokyčių centras, Panevėžio atviras jaunimo centras. 
Programos koordinatorė – Socialinių reikalų skyriaus vyriausioji visuomenei naudingos veiklos ir užimtumo didinimo specialistė Svaja Janulienė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</si>
  <si>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Savivaldybės administracijos sveikatos reikalų koordinatorius (Socialinių reikalų skyriaus Sveikatos poskyrio vedėjas) Mindaugas Burba.</t>
    </r>
  </si>
  <si>
    <r>
      <t>1.1.2. Uždavinys.</t>
    </r>
    <r>
      <rPr>
        <sz val="12"/>
        <color theme="1"/>
        <rFont val="Times New Roman"/>
        <family val="1"/>
        <charset val="186"/>
      </rPr>
      <t xml:space="preserve"> Sudaryti palankias sąlygas profesionaliojo meno ir kultūros vystymuisi</t>
    </r>
  </si>
  <si>
    <t xml:space="preserve">Profesionaliojo meno ir kultūros renginių skaičiaus pokytis </t>
  </si>
  <si>
    <t>Asmenų, pasinaudojusių Panevėžio plėtros agentūros paslaugomis, skaičius</t>
  </si>
  <si>
    <t xml:space="preserve">Bendras išlaikomo amžiaus žmonių koeficientas (vaikų iki 15 metų amžiaus ir pagyvenusių (65 metų ir vyresnio amžiaus) žmonių skaičius, tenkantis šimtui 15–64 metų amžiaus gyventojų) </t>
  </si>
  <si>
    <r>
      <t xml:space="preserve">1.4.2. Uždavinys. </t>
    </r>
    <r>
      <rPr>
        <sz val="12"/>
        <color theme="1"/>
        <rFont val="Times New Roman"/>
        <family val="1"/>
        <charset val="186"/>
      </rPr>
      <t>Išplėtoti NVO ir bendruomeninių organizacijų veiklą, paskatinti jų iniciatyvas</t>
    </r>
  </si>
  <si>
    <t>Elektroninių paslaugų dalis nuo bendro Panevėžio miesto savivaldybės administracijos teikiamų  paslaugų skaičiaus</t>
  </si>
  <si>
    <t>Žiniasklaidos tyrimas – teigiamų ir neigiamų paminėjimų apie Panevėžio miestą santykis</t>
  </si>
  <si>
    <t>Aktyviai veikiančių viešinimo kanalų skaičius – tradicinės žiniasklaidos, socialinių tinklų ir kt.</t>
  </si>
  <si>
    <r>
      <t>2.1.5. Uždavinys.</t>
    </r>
    <r>
      <rPr>
        <sz val="12"/>
        <color theme="1"/>
        <rFont val="Times New Roman"/>
        <family val="1"/>
        <charset val="186"/>
      </rPr>
      <t xml:space="preserve"> Išplėsti viešojo transporto ir susisiekimo infrastruktūrą, atnaujinti viešojo transporto priemones</t>
    </r>
  </si>
  <si>
    <r>
      <t>2.2.2. Uždavinys.</t>
    </r>
    <r>
      <rPr>
        <sz val="12"/>
        <color theme="1"/>
        <rFont val="Times New Roman"/>
        <family val="1"/>
        <charset val="186"/>
      </rPr>
      <t xml:space="preserve"> Užtikrinti saugią ir švarią aplinką, įdiegti žiedinės ekonomikos (beatliekės gamybos) principus</t>
    </r>
  </si>
  <si>
    <t>Miesto teritorijos administracinių ribų keitimo galimybių studija</t>
  </si>
  <si>
    <r>
      <rPr>
        <sz val="11"/>
        <rFont val="Times New Roman"/>
        <family val="1"/>
        <charset val="186"/>
      </rPr>
      <t xml:space="preserve">2026–2028 METŲ </t>
    </r>
    <r>
      <rPr>
        <b/>
        <sz val="11"/>
        <rFont val="Times New Roman"/>
        <family val="1"/>
        <charset val="186"/>
      </rPr>
      <t>SAVIVALDYBĖS VALDYMO PROGRAMOS (01)</t>
    </r>
    <r>
      <rPr>
        <sz val="11"/>
        <rFont val="Times New Roman"/>
        <family val="1"/>
        <charset val="186"/>
      </rPr>
      <t xml:space="preserve"> TIKSLAI, UŽDAVINIAI, PRIEMONĖS, ASIGNAVIMAI IR KITOS LĖŠOS (TŪKST. EUR)</t>
    </r>
  </si>
  <si>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</si>
  <si>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</si>
  <si>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</si>
  <si>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</si>
  <si>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</si>
  <si>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</si>
  <si>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</si>
  <si>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</si>
  <si>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r>
      <rPr>
        <sz val="11"/>
        <rFont val="Times New Roman"/>
        <family val="1"/>
        <charset val="186"/>
      </rPr>
      <t xml:space="preserve">2026–2028 METŲ </t>
    </r>
    <r>
      <rPr>
        <b/>
        <sz val="11"/>
        <rFont val="Times New Roman"/>
        <family val="1"/>
        <charset val="186"/>
      </rPr>
      <t>URBANISTINĖS PLĖTROS PROGRAMOS (03)</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</si>
  <si>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APLINKOS APSAUGOS RĖMIMO PROGRAMOS (04)</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</si>
  <si>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EKONOMINĖS PLĖTROS IR VERSLO SKATINIMO PROGRAMOS (05)</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</si>
  <si>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SAVIVALDYBĖS TURTO VALDYMO PROGRAMOS (06)</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</si>
  <si>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RINKODAROS PROGRAMOS (08)</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</si>
  <si>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INFORMACINĖS VISUOMENĖS PLĖTROS PROGRAMOS (09)</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</si>
  <si>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MIESTO INFRASTRUKTŪROS OBJEKTŲ PLĖTROS, MODERNIZAVIMO, PRIEŽIŪROS PROGRAMOS (10)</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</si>
  <si>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KULTŪROS IR MENO PROGRAMOS (11)</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</si>
  <si>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SPORTO PROGRAMOS (12)</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</si>
  <si>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ŠVIETIMO IR UGDYMO PROGRAMOS (13)</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</si>
  <si>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VISUOMENĖS INICIATYVŲ SKATINIMO IR SAUGUMO UŽTIKRINIMO PROGRAMOS (14)</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</si>
  <si>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SOCIALINĖS PARAMOS ĮGYVENDINIMO PROGRAMOS (15)</t>
    </r>
    <r>
      <rPr>
        <sz val="11"/>
        <rFont val="Times New Roman"/>
        <family val="1"/>
        <charset val="186"/>
      </rPr>
      <t xml:space="preserve"> TIKSLAI, UŽDAVINIAI, PRIEMONĖS, ASIGNAVIMAI IR KITOS LĖŠOS (TŪKST. EUR)</t>
    </r>
  </si>
  <si>
    <r>
      <rPr>
        <sz val="11"/>
        <rFont val="Times New Roman"/>
        <family val="1"/>
        <charset val="186"/>
      </rPr>
      <t xml:space="preserve">2026–2028 METŲ </t>
    </r>
    <r>
      <rPr>
        <b/>
        <sz val="11"/>
        <rFont val="Times New Roman"/>
        <family val="1"/>
        <charset val="186"/>
      </rPr>
      <t>VISUOMENĖS SVEIKATOS RĖMIMO PROGRAMOS (16)</t>
    </r>
    <r>
      <rPr>
        <sz val="11"/>
        <rFont val="Times New Roman"/>
        <family val="1"/>
        <charset val="186"/>
      </rPr>
      <t xml:space="preserve"> TIKSLAI, UŽDAVINIAI, PRIEMONĖS, ASIGNAVIMAI IR KITOS LĖŠOS (TŪKST. EUR)</t>
    </r>
  </si>
  <si>
    <t>Veiklos rezultatų vertinimo rodiklis: kritinis likvidumo rodiklis nepageidaujamų įvykių ASPĮ registravimas: ASPĮ registruoja nepageidaujamus įvykius ir yra nustačiusi nepageidaujamų įvykių stebėsenos ir valdymo tvarką</t>
  </si>
  <si>
    <t>Įstaigoje taikomos kovos su korupcija priemonės, numatytos sveikatos apsaugos ministro tvirtinamoje Sveikatos priežiūros srities korupcijos prevencijos programoje, ASPĮ įtraukta į Skaidrių asmens sveikatos priežiūros įstaigų sąrašą</t>
  </si>
  <si>
    <t>Informacinių technologijų diegimo ir plėtros lygis (pacientų elektroninės registracijos sistema, įstaigos interneto svetainės išsamumas, darbuotojų darbo krūvio apskaita, įstaigos dalyvavimo elektroninėje sveikatos sistemoje mastas), duomenų teikimas IPR IS: procentinė dalis ASPĮ registracijų specializuotoms ambulatorinėms asmens sveikatos priežiūros paslaugoms ir pirminio lygio ambulatorinėms asmens sveikatos priežiūros paslaugoms gauti atliekama per IPR IS</t>
  </si>
  <si>
    <t>Informacinių technologijų diegimo ir plėtros lygis (pacientų elektroninės registracijos sistema, įstaigos interneto svetainės išsamumas, darbuotojų darbo krūvio apskaita, įstaigos dalyvavimo elektroninėje sveikatos sistemoje mastas), duomenų teikimas IPR IS: ASPĮ registracijų specializuotoms ambulatorinėms asmens sveikatos priežiūros paslaugoms ir pirminio lygio ambulatorinėms asmens sveikatos priežiūros paslaugoms gauti atliekama per IPR IS</t>
  </si>
  <si>
    <t>Įstaigos sąnaudų valdymo išlaidoms dalis (ASPĮ sąnaudų valdymo išlaidoms dalis ne daugiau kaip .... proc. nuo visų ASPĮ sąnaudų), pacientų pasitenkinimo ASPĮ teikiamomis asmens sveikatos priežiūros paslaugomis lygis</t>
  </si>
  <si>
    <t>Įstaigos finansinių įsipareigojimų dalis nuo metinio įstaigos biudžeto (įsipareigojimų koeficientas ne didesnis kaip...) ASPĮ slaugytojų ir gydytojų pareigybių santykis (vienai gydytojo pareigybei tenkanti slaugytojo pareigybė)</t>
  </si>
  <si>
    <t xml:space="preserve">Papildomas finansavimo šaltinių pritraukimas (ASPĮ per pastaruosius 3 m. yra pasirašiusi bent dvi sutartis dėl dalyvavimo projektuose, pagal kurias gauna papildomą finansavimą), vyresnių nei 65 metų asmenų skiepijimas gripo vakcina </t>
  </si>
  <si>
    <t>Įstaigoje taikomos kovos su korupcija priemonė – ASPĮ įtraukta į Skaidrių asmens sveikatos priežiūros įstaigų sąrašą</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</si>
  <si>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</si>
  <si>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</si>
  <si>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</si>
  <si>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</si>
  <si>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Suderintų vietinio susisiekimo bendrų su kitomis savivaldybėmis maršrutų skaičius vnt.</t>
  </si>
  <si>
    <t>Įstaigos veiklos sąnaudų dalis (nuo pajamų už parduotus bilietus ir gautas kompensacijas už keleivių vežimo lengvatas) procentais</t>
  </si>
  <si>
    <t>Kėlusių kvalifikaciją darbuotojų dalis nuo visų darbuotojų proc.</t>
  </si>
  <si>
    <t xml:space="preserve">ne daugiau kaip 2,2 proc., ne mažiau kaip 95,0 proc. </t>
  </si>
  <si>
    <t>1,5 pareigybės</t>
  </si>
  <si>
    <t xml:space="preserve">1,5 pareigybės </t>
  </si>
  <si>
    <t xml:space="preserve"> ne didesnis kaip 0,1, ASPĮ  1,5 </t>
  </si>
  <si>
    <t xml:space="preserve">  bent 2 sutartys prirašytų prie PAASP įstaigos asmenų, vyresnių nei 65 metų, dalis, kurią sudaro asmenys, per ataskaitinį laikotarpį paskiepyti gripo vakcina, ne mažesnė nei 40 proc</t>
  </si>
  <si>
    <t>Veiklos rezultatų vertinimo rodiklis: kritinis likvidumo rodiklis, konsoliduotų viešųjų pirkimų skaičius</t>
  </si>
  <si>
    <t>Ne mažiau kaip 0,8, ne mažiau kaip 2</t>
  </si>
  <si>
    <t>Veiklos rezultatų vertinimo rodiklis: kritinis likvidumo rodiklis,  konsoliduotų viešųjų pirkimų skaičius</t>
  </si>
  <si>
    <t xml:space="preserve">ne mažiau kaip 0,8, ne mažiau kaip 2 </t>
  </si>
  <si>
    <t>Centralizuoto vidaus audito skyrius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</si>
</sst>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i/>
      <sz val="12"/>
      <color rgb="FF808080"/>
      <name val="Times New Roman"/>
      <family val="1"/>
      <charset val="186"/>
    </font>
    <font>
      <b/>
      <sz val="12"/>
      <color rgb="FF000000"/>
      <name val="Times New Roman"/>
      <family val="1"/>
      <charset val="186"/>
    </font>
    <font>
      <sz val="5"/>
      <color theme="1"/>
      <name val="Times New Roman"/>
      <family val="1"/>
      <charset val="186"/>
    </font>
    <font>
      <i/>
      <sz val="12"/>
      <name val="Times New Roman"/>
      <family val="1"/>
      <charset val="186"/>
    </font>
    <font>
      <b/>
      <i/>
      <sz val="12"/>
      <name val="Times New Roman"/>
      <family val="1"/>
      <charset val="186"/>
    </font>
    <font>
      <i/>
      <sz val="12"/>
      <color rgb="FF000000"/>
      <name val="Times New Roman"/>
      <family val="1"/>
      <charset val="186"/>
    </font>
    <font>
      <b/>
      <i/>
      <sz val="12"/>
      <color rgb="FF000000"/>
      <name val="Times New Roman"/>
      <family val="1"/>
      <charset val="186"/>
    </font>
    <font>
      <b/>
      <sz val="10"/>
      <color rgb="FF000000"/>
      <name val="Times New Roman"/>
      <family val="1"/>
      <charset val="186"/>
    </font>
    <font>
      <sz val="10"/>
      <color rgb="FF000000"/>
      <name val="Times New Roman"/>
      <family val="1"/>
      <charset val="186"/>
    </font>
    <font>
      <sz val="11"/>
      <color theme="1"/>
      <name val="Times New Roman"/>
      <family val="1"/>
      <charset val="186"/>
    </font>
    <font>
      <sz val="12"/>
      <color rgb="FF333333"/>
      <name val="Times New Roman"/>
      <family val="1"/>
      <charset val="186"/>
    </font>
    <font>
      <sz val="12"/>
      <color rgb="FFFF0000"/>
      <name val="Times New Roman"/>
      <family val="1"/>
      <charset val="186"/>
    </font>
    <font>
      <sz val="12"/>
      <name val="Calibri"/>
      <family val="2"/>
      <charset val="186"/>
      <scheme val="minor"/>
    </font>
    <font>
      <sz val="12"/>
      <color theme="1"/>
      <name val="Calibri"/>
      <family val="2"/>
      <charset val="186"/>
      <scheme val="minor"/>
    </font>
    <font>
      <sz val="12"/>
      <color rgb="FF000000"/>
      <name val="Times New Roman"/>
      <family val="1"/>
      <charset val="186"/>
    </font>
    <font>
      <sz val="12"/>
      <color rgb="FF000000"/>
      <name val="Calibri"/>
      <family val="2"/>
      <charset val="186"/>
      <scheme val="minor"/>
    </font>
    <font>
      <sz val="12"/>
      <name val="Calibri"/>
      <family val="2"/>
      <charset val="186"/>
    </font>
    <font>
      <sz val="11"/>
      <name val="Calibri"/>
      <family val="2"/>
      <charset val="186"/>
    </font>
    <font>
      <b/>
      <sz val="10"/>
      <color theme="1"/>
      <name val="Times New Roman"/>
      <family val="1"/>
      <charset val="186"/>
    </font>
    <font>
      <sz val="12"/>
      <color rgb="FF00B050"/>
      <name val="Times New Roman"/>
      <family val="1"/>
      <charset val="186"/>
    </font>
    <font>
      <b/>
      <sz val="11"/>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2"/>
      <color indexed="8"/>
      <name val="Times New Roman"/>
      <family val="1"/>
      <charset val="186"/>
    </font>
    <font>
      <b/>
      <sz val="12"/>
      <color rgb="FF0000FF"/>
      <name val="Times New Roman"/>
      <family val="1"/>
      <charset val="186"/>
    </font>
    <font>
      <b/>
      <i/>
      <sz val="10"/>
      <color theme="1"/>
      <name val="Times New Roman"/>
      <family val="1"/>
      <charset val="186"/>
    </font>
    <font>
      <sz val="10"/>
      <color theme="1"/>
      <name val="Calibri"/>
      <family val="2"/>
      <charset val="186"/>
    </font>
    <font>
      <b/>
      <sz val="10"/>
      <color rgb="FFFF0000"/>
      <name val="Times New Roman"/>
      <family val="1"/>
      <charset val="186"/>
    </font>
    <font>
      <b/>
      <sz val="10"/>
      <color rgb="FF0070C0"/>
      <name val="Times New Roman"/>
      <family val="1"/>
      <charset val="186"/>
    </font>
    <font>
      <b/>
      <sz val="9"/>
      <color rgb="FFFF0000"/>
      <name val="Times New Roman"/>
      <family val="1"/>
      <charset val="186"/>
    </font>
    <font>
      <sz val="9"/>
      <color theme="1"/>
      <name val="Times New Roman"/>
      <family val="1"/>
      <charset val="186"/>
    </font>
    <font>
      <b/>
      <i/>
      <sz val="10"/>
      <name val="Times New Roman"/>
      <family val="1"/>
      <charset val="186"/>
    </font>
  </fonts>
  <fills count="2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
      <patternFill patternType="solid">
        <fgColor rgb="FF92D050"/>
        <bgColor indexed="64"/>
      </patternFill>
    </fill>
    <fill>
      <patternFill patternType="solid">
        <fgColor rgb="FFFFFFFF"/>
        <bgColor rgb="FFFFFFFF"/>
      </patternFill>
    </fill>
    <fill>
      <patternFill patternType="solid">
        <fgColor theme="9" tint="0.59999389629810485"/>
        <bgColor indexed="64"/>
      </patternFill>
    </fill>
    <fill>
      <patternFill patternType="solid">
        <fgColor indexed="9"/>
        <bgColor indexed="64"/>
      </patternFill>
    </fill>
    <fill>
      <patternFill patternType="solid">
        <fgColor rgb="FFFFFFFF"/>
        <bgColor rgb="FF000000"/>
      </patternFill>
    </fill>
    <fill>
      <patternFill patternType="solid">
        <fgColor theme="0"/>
        <bgColor theme="0"/>
      </patternFill>
    </fill>
    <fill>
      <patternFill patternType="solid">
        <fgColor rgb="FFDEEAF6"/>
        <bgColor indexed="64"/>
      </patternFill>
    </fill>
    <fill>
      <patternFill patternType="solid">
        <fgColor theme="0"/>
        <bgColor rgb="FF000000"/>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808080"/>
      </left>
      <right style="medium">
        <color rgb="FF808080"/>
      </right>
      <top/>
      <bottom style="medium">
        <color indexed="64"/>
      </bottom>
      <diagonal/>
    </border>
    <border>
      <left style="medium">
        <color indexed="64"/>
      </left>
      <right style="thin">
        <color indexed="64"/>
      </right>
      <top style="medium">
        <color indexed="64"/>
      </top>
      <bottom style="medium">
        <color indexed="64"/>
      </bottom>
      <diagonal/>
    </border>
    <border>
      <left style="medium">
        <color rgb="FF808080"/>
      </left>
      <right style="medium">
        <color rgb="FF808080"/>
      </right>
      <top/>
      <bottom style="medium">
        <color rgb="FF808080"/>
      </bottom>
      <diagonal/>
    </border>
    <border>
      <left style="thin">
        <color indexed="64"/>
      </left>
      <right/>
      <top/>
      <bottom style="medium">
        <color indexed="64"/>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808080"/>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64"/>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913">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horizontal="justify"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vertical="center"/>
    </xf>
    <xf numFmtId="0" fontId="1" fillId="0" borderId="0" xfId="0" applyFont="1" applyAlignment="1">
      <alignment vertical="top" wrapText="1"/>
    </xf>
    <xf numFmtId="0" fontId="0" fillId="0" borderId="0" xfId="0" applyAlignment="1">
      <alignment vertical="top" wrapText="1"/>
    </xf>
    <xf numFmtId="0" fontId="32" fillId="0" borderId="0" xfId="0" applyFont="1" applyAlignment="1">
      <alignment vertical="center"/>
    </xf>
    <xf numFmtId="0" fontId="3" fillId="0" borderId="0" xfId="0" applyFont="1" applyAlignment="1">
      <alignment vertical="center"/>
    </xf>
    <xf numFmtId="0" fontId="10" fillId="0" borderId="0" xfId="0" applyFont="1" applyAlignment="1">
      <alignment horizontal="left" vertical="top" wrapText="1"/>
    </xf>
    <xf numFmtId="0" fontId="36" fillId="0" borderId="0" xfId="0" applyFont="1" applyAlignment="1">
      <alignment horizontal="left" vertical="center" readingOrder="1"/>
    </xf>
    <xf numFmtId="0" fontId="37" fillId="0" borderId="0" xfId="0" applyFont="1" applyAlignment="1">
      <alignment horizontal="center" vertical="center" readingOrder="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2" fillId="13" borderId="2" xfId="0" applyFont="1" applyFill="1" applyBorder="1" applyAlignment="1">
      <alignment horizontal="left" vertical="top" wrapText="1"/>
    </xf>
    <xf numFmtId="0" fontId="1" fillId="3" borderId="15" xfId="0" applyFont="1" applyFill="1" applyBorder="1" applyAlignment="1">
      <alignment vertical="top" wrapText="1"/>
    </xf>
    <xf numFmtId="0" fontId="40" fillId="0" borderId="16" xfId="0" applyFont="1" applyBorder="1" applyAlignment="1">
      <alignment horizontal="center" vertical="center" wrapText="1"/>
    </xf>
    <xf numFmtId="0" fontId="1" fillId="0" borderId="1" xfId="0" quotePrefix="1"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15" xfId="0" applyFont="1" applyBorder="1" applyAlignment="1">
      <alignment horizontal="center" vertical="center" wrapText="1"/>
    </xf>
    <xf numFmtId="164" fontId="10" fillId="0" borderId="17" xfId="0" applyNumberFormat="1" applyFont="1" applyBorder="1" applyAlignment="1">
      <alignment horizontal="center" vertical="center" wrapText="1"/>
    </xf>
    <xf numFmtId="0" fontId="2" fillId="13" borderId="13" xfId="0" applyFont="1" applyFill="1" applyBorder="1" applyAlignment="1">
      <alignment horizontal="left" vertical="top" wrapText="1"/>
    </xf>
    <xf numFmtId="0" fontId="1" fillId="3" borderId="2" xfId="0" applyFont="1" applyFill="1" applyBorder="1" applyAlignment="1">
      <alignment vertical="top" wrapText="1"/>
    </xf>
    <xf numFmtId="0" fontId="40" fillId="0" borderId="10" xfId="0" applyFont="1" applyBorder="1" applyAlignment="1">
      <alignment horizontal="center" vertical="center" wrapText="1"/>
    </xf>
    <xf numFmtId="2" fontId="10"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2" fillId="3" borderId="18" xfId="0" applyFont="1" applyFill="1" applyBorder="1" applyAlignment="1">
      <alignment vertical="top" wrapText="1"/>
    </xf>
    <xf numFmtId="0" fontId="1" fillId="3" borderId="1" xfId="0" applyFont="1" applyFill="1" applyBorder="1" applyAlignment="1">
      <alignment vertical="top"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 fillId="3" borderId="8" xfId="0" applyFont="1" applyFill="1" applyBorder="1" applyAlignment="1">
      <alignment vertical="top" wrapText="1"/>
    </xf>
    <xf numFmtId="0" fontId="1" fillId="3" borderId="11" xfId="0" applyFont="1" applyFill="1" applyBorder="1" applyAlignment="1">
      <alignmen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40" fillId="0" borderId="1" xfId="0" applyFont="1" applyBorder="1" applyAlignment="1">
      <alignment horizontal="center" vertical="top" wrapText="1"/>
    </xf>
    <xf numFmtId="0" fontId="28" fillId="3" borderId="1" xfId="0" applyFont="1" applyFill="1" applyBorder="1" applyAlignment="1">
      <alignment horizontal="center" vertical="center" wrapText="1"/>
    </xf>
    <xf numFmtId="0" fontId="28" fillId="0" borderId="1" xfId="0" applyFont="1" applyBorder="1" applyAlignment="1">
      <alignment vertical="center" wrapText="1"/>
    </xf>
    <xf numFmtId="0" fontId="2" fillId="3" borderId="2" xfId="0" applyFont="1" applyFill="1" applyBorder="1" applyAlignment="1">
      <alignment horizontal="lef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wrapText="1"/>
    </xf>
    <xf numFmtId="0" fontId="10" fillId="0" borderId="3" xfId="0" applyFont="1" applyBorder="1" applyAlignment="1">
      <alignment horizontal="center" vertical="top" wrapText="1"/>
    </xf>
    <xf numFmtId="0" fontId="28" fillId="0" borderId="1" xfId="0" applyFont="1" applyBorder="1" applyAlignment="1">
      <alignment horizontal="center" vertical="top" wrapText="1"/>
    </xf>
    <xf numFmtId="0" fontId="1" fillId="3" borderId="3" xfId="0" applyFont="1" applyFill="1" applyBorder="1" applyAlignment="1">
      <alignment vertical="top" wrapText="1"/>
    </xf>
    <xf numFmtId="0" fontId="1" fillId="0" borderId="3" xfId="0" applyFont="1" applyBorder="1" applyAlignment="1">
      <alignment horizontal="center" vertical="top" wrapText="1"/>
    </xf>
    <xf numFmtId="0" fontId="28" fillId="0" borderId="3" xfId="0" applyFont="1" applyBorder="1" applyAlignment="1">
      <alignment horizontal="center" vertical="top" wrapText="1"/>
    </xf>
    <xf numFmtId="0" fontId="1" fillId="0" borderId="1" xfId="0" applyFont="1" applyBorder="1" applyAlignment="1">
      <alignment vertical="top" wrapText="1"/>
    </xf>
    <xf numFmtId="164" fontId="10" fillId="0" borderId="1" xfId="0" applyNumberFormat="1" applyFont="1" applyBorder="1" applyAlignment="1">
      <alignment horizontal="center" vertical="top" wrapText="1"/>
    </xf>
    <xf numFmtId="0" fontId="1" fillId="0" borderId="0" xfId="0" applyFont="1" applyAlignment="1">
      <alignment vertical="center" wrapText="1"/>
    </xf>
    <xf numFmtId="0" fontId="10" fillId="0" borderId="8" xfId="0" applyFont="1" applyBorder="1" applyAlignment="1">
      <alignment horizontal="center" vertical="top" wrapText="1"/>
    </xf>
    <xf numFmtId="0" fontId="10" fillId="0" borderId="13" xfId="0" applyFont="1" applyBorder="1" applyAlignment="1">
      <alignment vertical="top" wrapText="1"/>
    </xf>
    <xf numFmtId="0" fontId="9" fillId="0" borderId="3" xfId="0" applyFont="1" applyBorder="1" applyAlignment="1">
      <alignment horizontal="center" vertical="top" wrapText="1"/>
    </xf>
    <xf numFmtId="0" fontId="10" fillId="3" borderId="1" xfId="0" applyFont="1" applyFill="1" applyBorder="1" applyAlignment="1">
      <alignment horizontal="center" vertical="top" wrapText="1"/>
    </xf>
    <xf numFmtId="0" fontId="41" fillId="3" borderId="1" xfId="0" applyFont="1" applyFill="1" applyBorder="1" applyAlignment="1">
      <alignment horizontal="center" vertical="top" wrapText="1"/>
    </xf>
    <xf numFmtId="0" fontId="1" fillId="3" borderId="13" xfId="0" applyFont="1" applyFill="1" applyBorder="1" applyAlignment="1">
      <alignment vertical="top" wrapText="1"/>
    </xf>
    <xf numFmtId="0" fontId="42" fillId="0" borderId="3" xfId="0" applyFont="1" applyBorder="1" applyAlignment="1">
      <alignment horizontal="center" vertical="top" wrapText="1"/>
    </xf>
    <xf numFmtId="0" fontId="1" fillId="3" borderId="1" xfId="0" applyFont="1" applyFill="1" applyBorder="1" applyAlignment="1">
      <alignment vertical="center" wrapText="1"/>
    </xf>
    <xf numFmtId="0" fontId="41" fillId="3" borderId="1" xfId="0" applyFont="1" applyFill="1" applyBorder="1" applyAlignment="1">
      <alignment horizontal="center" vertical="center" wrapText="1"/>
    </xf>
    <xf numFmtId="0" fontId="43" fillId="0" borderId="8" xfId="0" applyFont="1" applyBorder="1" applyAlignment="1">
      <alignment horizontal="center" vertical="center"/>
    </xf>
    <xf numFmtId="0" fontId="10" fillId="0" borderId="3" xfId="0" applyFont="1" applyBorder="1" applyAlignment="1">
      <alignment horizontal="center" vertical="center" wrapText="1"/>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1" fillId="0" borderId="8" xfId="0" applyFont="1" applyBorder="1" applyAlignment="1">
      <alignment horizontal="center" vertical="top" wrapText="1"/>
    </xf>
    <xf numFmtId="0" fontId="10" fillId="3" borderId="1" xfId="1" applyFont="1" applyFill="1" applyBorder="1" applyAlignment="1">
      <alignment horizontal="center" vertical="top" wrapText="1"/>
    </xf>
    <xf numFmtId="164" fontId="10" fillId="0" borderId="3" xfId="0" applyNumberFormat="1" applyFont="1" applyBorder="1" applyAlignment="1">
      <alignment horizontal="center" vertical="top" wrapText="1"/>
    </xf>
    <xf numFmtId="164" fontId="10" fillId="0" borderId="1" xfId="0" applyNumberFormat="1" applyFont="1" applyBorder="1" applyAlignment="1">
      <alignment horizontal="center" vertical="top"/>
    </xf>
    <xf numFmtId="0" fontId="43" fillId="0" borderId="4" xfId="0" applyFont="1" applyBorder="1" applyAlignment="1">
      <alignment horizontal="center" vertical="top"/>
    </xf>
    <xf numFmtId="164" fontId="10" fillId="3" borderId="1" xfId="1" applyNumberFormat="1" applyFont="1" applyFill="1" applyBorder="1" applyAlignment="1">
      <alignment horizontal="center" vertical="top" wrapText="1"/>
    </xf>
    <xf numFmtId="164" fontId="9" fillId="0" borderId="4" xfId="0" applyNumberFormat="1" applyFont="1" applyBorder="1" applyAlignment="1">
      <alignment horizontal="center" vertical="top"/>
    </xf>
    <xf numFmtId="0" fontId="2" fillId="0" borderId="8" xfId="0" applyFont="1" applyBorder="1" applyAlignment="1">
      <alignment vertical="top" wrapText="1"/>
    </xf>
    <xf numFmtId="0" fontId="41" fillId="3" borderId="8" xfId="0" applyFont="1" applyFill="1" applyBorder="1" applyAlignment="1">
      <alignment horizontal="center" vertical="center" wrapText="1"/>
    </xf>
    <xf numFmtId="164" fontId="44" fillId="3" borderId="1"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4" fontId="43" fillId="3" borderId="4" xfId="0" applyNumberFormat="1" applyFont="1" applyFill="1" applyBorder="1" applyAlignment="1">
      <alignment horizontal="center" vertical="center"/>
    </xf>
    <xf numFmtId="0" fontId="2" fillId="0" borderId="13" xfId="0" applyFont="1" applyBorder="1" applyAlignment="1">
      <alignment vertical="top" wrapText="1"/>
    </xf>
    <xf numFmtId="0" fontId="1" fillId="3" borderId="8" xfId="0" applyFont="1" applyFill="1" applyBorder="1" applyAlignment="1">
      <alignment horizontal="center" vertical="center" wrapText="1"/>
    </xf>
    <xf numFmtId="0" fontId="44" fillId="3" borderId="1"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43" fillId="3" borderId="4" xfId="0" applyFont="1" applyFill="1" applyBorder="1" applyAlignment="1">
      <alignment horizontal="center" vertical="center"/>
    </xf>
    <xf numFmtId="0" fontId="40" fillId="0" borderId="8" xfId="0" applyFont="1" applyBorder="1" applyAlignment="1">
      <alignment horizontal="center" vertical="top" wrapText="1"/>
    </xf>
    <xf numFmtId="0" fontId="2" fillId="13" borderId="13" xfId="0" applyFont="1" applyFill="1" applyBorder="1" applyAlignment="1">
      <alignment vertical="top" wrapText="1"/>
    </xf>
    <xf numFmtId="0" fontId="1" fillId="3" borderId="1" xfId="0" applyFont="1" applyFill="1" applyBorder="1" applyAlignment="1">
      <alignment horizontal="left" vertical="top" wrapText="1"/>
    </xf>
    <xf numFmtId="0" fontId="40"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3" borderId="4"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2" fillId="3" borderId="10" xfId="0" applyFont="1" applyFill="1" applyBorder="1" applyAlignment="1">
      <alignment vertical="top" wrapText="1"/>
    </xf>
    <xf numFmtId="0" fontId="10" fillId="3" borderId="1" xfId="0" applyFont="1" applyFill="1" applyBorder="1" applyAlignment="1">
      <alignment vertical="top" wrapText="1"/>
    </xf>
    <xf numFmtId="0" fontId="40" fillId="3" borderId="8" xfId="0" applyFont="1" applyFill="1" applyBorder="1" applyAlignment="1">
      <alignment horizontal="center" vertical="center" wrapText="1"/>
    </xf>
    <xf numFmtId="0" fontId="2" fillId="3" borderId="9" xfId="0" applyFont="1" applyFill="1" applyBorder="1" applyAlignment="1">
      <alignment vertical="top" wrapText="1"/>
    </xf>
    <xf numFmtId="0" fontId="1" fillId="3" borderId="9" xfId="0" applyFont="1" applyFill="1" applyBorder="1" applyAlignment="1">
      <alignment horizontal="center" vertical="center" wrapText="1"/>
    </xf>
    <xf numFmtId="0" fontId="1" fillId="0" borderId="3" xfId="0" applyFont="1" applyBorder="1" applyAlignment="1">
      <alignment horizontal="center" vertical="center"/>
    </xf>
    <xf numFmtId="0" fontId="10" fillId="0" borderId="3" xfId="0" applyFont="1" applyBorder="1" applyAlignment="1">
      <alignment horizontal="center" vertical="center"/>
    </xf>
    <xf numFmtId="0" fontId="2" fillId="13" borderId="8" xfId="0" applyFont="1" applyFill="1" applyBorder="1" applyAlignment="1">
      <alignment vertical="top" wrapText="1"/>
    </xf>
    <xf numFmtId="0" fontId="1" fillId="0" borderId="8" xfId="0" applyFont="1" applyBorder="1" applyAlignment="1">
      <alignment vertical="top" wrapText="1"/>
    </xf>
    <xf numFmtId="0" fontId="28" fillId="0" borderId="1" xfId="0" quotePrefix="1" applyFont="1" applyBorder="1" applyAlignment="1">
      <alignment horizontal="center" vertical="top" wrapText="1"/>
    </xf>
    <xf numFmtId="0" fontId="10" fillId="0" borderId="4" xfId="0" applyFont="1" applyBorder="1" applyAlignment="1">
      <alignment horizontal="center" vertical="top" wrapText="1"/>
    </xf>
    <xf numFmtId="0" fontId="2" fillId="3" borderId="10" xfId="0" applyFont="1" applyFill="1" applyBorder="1" applyAlignment="1">
      <alignment horizontal="left" vertical="top" wrapText="1"/>
    </xf>
    <xf numFmtId="0" fontId="1" fillId="3" borderId="8" xfId="0" applyFont="1" applyFill="1" applyBorder="1" applyAlignment="1">
      <alignment horizontal="left" vertical="top" wrapText="1"/>
    </xf>
    <xf numFmtId="0" fontId="10" fillId="0" borderId="8" xfId="0" applyFont="1" applyBorder="1" applyAlignment="1">
      <alignment horizontal="center" vertical="center" wrapText="1"/>
    </xf>
    <xf numFmtId="164" fontId="10" fillId="0" borderId="1" xfId="0" quotePrefix="1" applyNumberFormat="1" applyFont="1" applyBorder="1" applyAlignment="1">
      <alignment horizontal="center" vertical="center"/>
    </xf>
    <xf numFmtId="164" fontId="10" fillId="0" borderId="14" xfId="0" quotePrefix="1"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2" fillId="3" borderId="13" xfId="0" applyFont="1" applyFill="1" applyBorder="1" applyAlignment="1">
      <alignment horizontal="left" vertical="top" wrapText="1"/>
    </xf>
    <xf numFmtId="164" fontId="10" fillId="0" borderId="14" xfId="0" applyNumberFormat="1" applyFont="1" applyBorder="1" applyAlignment="1">
      <alignment horizontal="center" vertical="center" wrapText="1"/>
    </xf>
    <xf numFmtId="164" fontId="43" fillId="0" borderId="14" xfId="0" applyNumberFormat="1" applyFont="1" applyBorder="1" applyAlignment="1">
      <alignment horizontal="center" vertical="center" wrapText="1"/>
    </xf>
    <xf numFmtId="0" fontId="1" fillId="0" borderId="1" xfId="0" applyFont="1" applyBorder="1" applyAlignment="1">
      <alignment wrapText="1"/>
    </xf>
    <xf numFmtId="0" fontId="28" fillId="0" borderId="8" xfId="0" applyFont="1" applyBorder="1" applyAlignment="1">
      <alignment horizontal="center" vertical="center" wrapText="1"/>
    </xf>
    <xf numFmtId="0" fontId="1" fillId="3" borderId="8" xfId="0" applyFont="1" applyFill="1" applyBorder="1" applyAlignment="1">
      <alignment vertical="top" wrapText="1"/>
    </xf>
    <xf numFmtId="0" fontId="1" fillId="0" borderId="1" xfId="0" quotePrefix="1" applyFont="1" applyBorder="1" applyAlignment="1">
      <alignment horizontal="center" vertical="center"/>
    </xf>
    <xf numFmtId="0" fontId="10" fillId="0" borderId="1" xfId="0" quotePrefix="1" applyFont="1" applyBorder="1" applyAlignment="1">
      <alignment horizontal="center" vertical="center"/>
    </xf>
    <xf numFmtId="0" fontId="1" fillId="0" borderId="8" xfId="0" applyFont="1" applyBorder="1" applyAlignment="1">
      <alignment horizontal="center" vertical="center"/>
    </xf>
    <xf numFmtId="0" fontId="10"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1" fillId="3" borderId="9" xfId="0" applyFont="1" applyFill="1" applyBorder="1" applyAlignment="1">
      <alignment horizontal="left" vertical="top" wrapText="1"/>
    </xf>
    <xf numFmtId="0" fontId="1" fillId="0" borderId="9" xfId="0" applyFont="1" applyBorder="1" applyAlignment="1">
      <alignment horizontal="center" vertical="top"/>
    </xf>
    <xf numFmtId="0" fontId="10" fillId="0" borderId="3" xfId="0" quotePrefix="1" applyFont="1" applyBorder="1" applyAlignment="1">
      <alignment horizontal="center" vertical="top" wrapText="1"/>
    </xf>
    <xf numFmtId="0" fontId="10" fillId="0" borderId="9" xfId="0" applyFont="1" applyBorder="1" applyAlignment="1">
      <alignment horizontal="center" vertical="center"/>
    </xf>
    <xf numFmtId="0" fontId="10" fillId="0" borderId="3" xfId="0" quotePrefix="1" applyFont="1" applyBorder="1" applyAlignment="1">
      <alignment horizontal="center" vertical="center" wrapText="1"/>
    </xf>
    <xf numFmtId="0" fontId="28" fillId="0" borderId="6" xfId="0" applyFont="1" applyBorder="1" applyAlignment="1">
      <alignment horizontal="center" vertical="center" wrapText="1"/>
    </xf>
    <xf numFmtId="0" fontId="1" fillId="0" borderId="9" xfId="0" applyFont="1" applyBorder="1" applyAlignment="1">
      <alignment horizontal="center" vertical="center"/>
    </xf>
    <xf numFmtId="0" fontId="45" fillId="3" borderId="19" xfId="0" applyFont="1" applyFill="1" applyBorder="1" applyAlignment="1">
      <alignment vertical="center" wrapText="1"/>
    </xf>
    <xf numFmtId="0" fontId="45" fillId="3" borderId="20" xfId="0" applyFont="1" applyFill="1" applyBorder="1" applyAlignment="1">
      <alignment horizontal="center" vertical="center" wrapText="1"/>
    </xf>
    <xf numFmtId="164" fontId="10" fillId="0" borderId="11" xfId="0" quotePrefix="1"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43" fillId="0" borderId="2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 fillId="3" borderId="9" xfId="0" applyFont="1" applyFill="1" applyBorder="1" applyAlignment="1">
      <alignment horizontal="left" vertical="top" wrapText="1"/>
    </xf>
    <xf numFmtId="0" fontId="1" fillId="3" borderId="23" xfId="0" applyFont="1" applyFill="1" applyBorder="1" applyAlignment="1">
      <alignment horizontal="center" vertical="top" wrapText="1"/>
    </xf>
    <xf numFmtId="0" fontId="10" fillId="3" borderId="1" xfId="0" quotePrefix="1" applyFont="1" applyFill="1" applyBorder="1" applyAlignment="1">
      <alignment horizontal="center" vertical="center"/>
    </xf>
    <xf numFmtId="0" fontId="10" fillId="3" borderId="24" xfId="0" applyFont="1" applyFill="1" applyBorder="1" applyAlignment="1">
      <alignment horizontal="center" vertical="center" wrapText="1"/>
    </xf>
    <xf numFmtId="0" fontId="10" fillId="3" borderId="8" xfId="0" applyFont="1" applyFill="1" applyBorder="1" applyAlignment="1">
      <alignment horizontal="left" vertical="top" wrapText="1"/>
    </xf>
    <xf numFmtId="0" fontId="1" fillId="0" borderId="1" xfId="0" applyFont="1" applyBorder="1" applyAlignment="1">
      <alignment horizontal="center" vertical="center"/>
    </xf>
    <xf numFmtId="0" fontId="10" fillId="0" borderId="14" xfId="0" quotePrefix="1" applyFont="1" applyBorder="1" applyAlignment="1">
      <alignment horizontal="center" vertical="center"/>
    </xf>
    <xf numFmtId="164" fontId="1" fillId="0" borderId="1" xfId="0" quotePrefix="1" applyNumberFormat="1" applyFont="1" applyBorder="1" applyAlignment="1">
      <alignment horizontal="center" vertical="center"/>
    </xf>
    <xf numFmtId="164" fontId="45" fillId="0" borderId="1" xfId="0" applyNumberFormat="1" applyFont="1" applyBorder="1" applyAlignment="1">
      <alignment horizontal="center" vertical="center" wrapText="1"/>
    </xf>
    <xf numFmtId="164" fontId="46" fillId="0" borderId="14" xfId="0" applyNumberFormat="1" applyFont="1" applyBorder="1" applyAlignment="1">
      <alignment horizontal="center" vertical="center" wrapText="1"/>
    </xf>
    <xf numFmtId="0" fontId="2" fillId="13" borderId="8" xfId="0" applyFont="1" applyFill="1" applyBorder="1" applyAlignment="1">
      <alignment wrapText="1"/>
    </xf>
    <xf numFmtId="0" fontId="10" fillId="0" borderId="14" xfId="0" applyFont="1" applyBorder="1" applyAlignment="1">
      <alignment horizontal="center" vertical="center"/>
    </xf>
    <xf numFmtId="0" fontId="17" fillId="0" borderId="1"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3" borderId="4" xfId="0" applyFont="1" applyFill="1" applyBorder="1" applyAlignment="1">
      <alignment horizontal="center" vertical="center" wrapText="1"/>
    </xf>
    <xf numFmtId="164" fontId="10" fillId="3" borderId="1" xfId="0" quotePrefix="1" applyNumberFormat="1" applyFont="1" applyFill="1" applyBorder="1" applyAlignment="1">
      <alignment horizontal="center" vertical="center"/>
    </xf>
    <xf numFmtId="164" fontId="10" fillId="3" borderId="1" xfId="0" applyNumberFormat="1" applyFont="1" applyFill="1" applyBorder="1" applyAlignment="1">
      <alignment horizontal="center" vertical="center" wrapText="1"/>
    </xf>
    <xf numFmtId="164" fontId="43" fillId="3" borderId="14"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28" fillId="0" borderId="8" xfId="0" quotePrefix="1" applyFont="1" applyBorder="1" applyAlignment="1">
      <alignment horizontal="center" vertical="center"/>
    </xf>
    <xf numFmtId="0" fontId="11" fillId="0" borderId="1" xfId="0" applyFont="1" applyBorder="1" applyAlignment="1">
      <alignment horizontal="center" vertical="center" wrapText="1"/>
    </xf>
    <xf numFmtId="0" fontId="28" fillId="0" borderId="14" xfId="0" quotePrefix="1" applyFont="1" applyBorder="1" applyAlignment="1">
      <alignment horizontal="center" vertical="center"/>
    </xf>
    <xf numFmtId="0" fontId="28" fillId="0" borderId="1" xfId="0" quotePrefix="1" applyFont="1" applyBorder="1" applyAlignment="1">
      <alignment horizontal="center" vertical="center"/>
    </xf>
    <xf numFmtId="0" fontId="1" fillId="3" borderId="9" xfId="0" applyFont="1" applyFill="1" applyBorder="1" applyAlignment="1">
      <alignment wrapText="1"/>
    </xf>
    <xf numFmtId="0" fontId="1" fillId="3" borderId="1" xfId="0" applyFont="1" applyFill="1" applyBorder="1" applyAlignment="1">
      <alignment horizontal="center" vertical="center" wrapText="1"/>
    </xf>
    <xf numFmtId="0" fontId="28" fillId="3" borderId="8" xfId="0" quotePrefix="1" applyFont="1" applyFill="1" applyBorder="1" applyAlignment="1">
      <alignment horizontal="center" vertical="center"/>
    </xf>
    <xf numFmtId="0" fontId="11" fillId="3" borderId="1" xfId="0" applyFont="1" applyFill="1" applyBorder="1" applyAlignment="1">
      <alignment horizontal="center" vertical="center" wrapText="1"/>
    </xf>
    <xf numFmtId="0" fontId="28" fillId="3" borderId="14" xfId="0" quotePrefix="1" applyFont="1" applyFill="1" applyBorder="1" applyAlignment="1">
      <alignment horizontal="center" vertical="center"/>
    </xf>
    <xf numFmtId="0" fontId="1" fillId="3" borderId="13" xfId="0" applyFont="1" applyFill="1" applyBorder="1" applyAlignment="1">
      <alignment horizontal="left" vertical="top" wrapText="1"/>
    </xf>
    <xf numFmtId="0" fontId="10" fillId="0" borderId="8" xfId="0" quotePrefix="1" applyFont="1" applyBorder="1" applyAlignment="1">
      <alignment horizontal="center" vertical="center"/>
    </xf>
    <xf numFmtId="0" fontId="4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1" xfId="0" quotePrefix="1" applyFont="1" applyBorder="1" applyAlignment="1">
      <alignment horizontal="center" vertical="top"/>
    </xf>
    <xf numFmtId="0" fontId="1" fillId="0" borderId="8"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1" fillId="3" borderId="1" xfId="0" applyFont="1" applyFill="1" applyBorder="1" applyAlignment="1">
      <alignment wrapText="1"/>
    </xf>
    <xf numFmtId="0" fontId="43" fillId="3" borderId="1" xfId="0" applyFont="1" applyFill="1" applyBorder="1" applyAlignment="1">
      <alignment horizontal="center" vertical="center" wrapText="1"/>
    </xf>
    <xf numFmtId="0" fontId="10" fillId="3" borderId="14" xfId="0" quotePrefix="1" applyFont="1" applyFill="1" applyBorder="1" applyAlignment="1">
      <alignment horizontal="center" vertical="center"/>
    </xf>
    <xf numFmtId="0" fontId="2" fillId="3" borderId="8" xfId="0" applyFont="1" applyFill="1" applyBorder="1" applyAlignment="1">
      <alignment wrapText="1"/>
    </xf>
    <xf numFmtId="0" fontId="1" fillId="3" borderId="8" xfId="0" applyFont="1" applyFill="1" applyBorder="1" applyAlignment="1">
      <alignment wrapText="1"/>
    </xf>
    <xf numFmtId="0" fontId="10" fillId="0" borderId="1" xfId="0" quotePrefix="1" applyFont="1" applyBorder="1" applyAlignment="1">
      <alignment horizontal="center" vertical="top"/>
    </xf>
    <xf numFmtId="0" fontId="1" fillId="0" borderId="25" xfId="0" applyFont="1" applyBorder="1" applyAlignment="1">
      <alignment horizontal="center" vertical="center" wrapText="1"/>
    </xf>
    <xf numFmtId="164" fontId="10" fillId="0" borderId="8" xfId="0" quotePrefix="1" applyNumberFormat="1" applyFont="1" applyBorder="1" applyAlignment="1">
      <alignment horizontal="center" vertical="center"/>
    </xf>
    <xf numFmtId="164" fontId="10" fillId="0" borderId="26" xfId="0" applyNumberFormat="1" applyFont="1" applyBorder="1" applyAlignment="1">
      <alignment horizontal="center" vertical="center" wrapText="1"/>
    </xf>
    <xf numFmtId="164" fontId="47" fillId="0" borderId="26" xfId="0" applyNumberFormat="1" applyFont="1" applyBorder="1" applyAlignment="1">
      <alignment horizontal="center" vertical="center" wrapText="1"/>
    </xf>
    <xf numFmtId="164" fontId="10" fillId="0" borderId="27" xfId="0" applyNumberFormat="1" applyFont="1" applyBorder="1" applyAlignment="1">
      <alignment horizontal="center" vertical="center"/>
    </xf>
    <xf numFmtId="164" fontId="10" fillId="0" borderId="27" xfId="0" applyNumberFormat="1" applyFont="1" applyBorder="1" applyAlignment="1">
      <alignment horizontal="center" vertical="center" wrapText="1"/>
    </xf>
    <xf numFmtId="164" fontId="1" fillId="0" borderId="1" xfId="0" quotePrefix="1" applyNumberFormat="1" applyFont="1" applyBorder="1" applyAlignment="1">
      <alignment horizontal="center" vertical="top"/>
    </xf>
    <xf numFmtId="164" fontId="10" fillId="0" borderId="28" xfId="0" applyNumberFormat="1" applyFont="1" applyBorder="1" applyAlignment="1">
      <alignment horizontal="center" vertical="center"/>
    </xf>
    <xf numFmtId="0" fontId="45" fillId="3" borderId="29" xfId="0" applyFont="1" applyFill="1" applyBorder="1" applyAlignment="1">
      <alignment vertical="center" wrapText="1"/>
    </xf>
    <xf numFmtId="0" fontId="1" fillId="0" borderId="13" xfId="0" applyFont="1" applyBorder="1" applyAlignment="1">
      <alignment horizontal="center" vertical="center" wrapText="1"/>
    </xf>
    <xf numFmtId="0" fontId="40" fillId="0" borderId="3" xfId="0" quotePrefix="1" applyFont="1" applyBorder="1" applyAlignment="1">
      <alignment horizontal="center" vertical="center"/>
    </xf>
    <xf numFmtId="0" fontId="28" fillId="14" borderId="26" xfId="0" applyFont="1" applyFill="1" applyBorder="1" applyAlignment="1">
      <alignment horizontal="center" vertical="center" wrapText="1"/>
    </xf>
    <xf numFmtId="0" fontId="28" fillId="14" borderId="27" xfId="0" applyFont="1" applyFill="1" applyBorder="1" applyAlignment="1">
      <alignment horizontal="center" vertical="center" wrapText="1"/>
    </xf>
    <xf numFmtId="0" fontId="1" fillId="0" borderId="30" xfId="0" applyFont="1" applyBorder="1" applyAlignment="1">
      <alignment horizontal="center" vertical="center" wrapText="1"/>
    </xf>
    <xf numFmtId="164" fontId="28" fillId="0" borderId="8" xfId="0" quotePrefix="1" applyNumberFormat="1" applyFont="1" applyBorder="1" applyAlignment="1">
      <alignment horizontal="center" vertical="center"/>
    </xf>
    <xf numFmtId="0" fontId="28" fillId="0" borderId="26" xfId="0" applyFont="1" applyBorder="1" applyAlignment="1">
      <alignment horizontal="center" vertical="center" wrapText="1"/>
    </xf>
    <xf numFmtId="0" fontId="48" fillId="0" borderId="26" xfId="0" applyFont="1" applyBorder="1" applyAlignment="1">
      <alignment horizontal="center" vertical="center" wrapText="1"/>
    </xf>
    <xf numFmtId="164" fontId="28" fillId="0" borderId="27" xfId="0" applyNumberFormat="1" applyFont="1" applyBorder="1" applyAlignment="1">
      <alignment horizontal="center" vertical="center"/>
    </xf>
    <xf numFmtId="164" fontId="28" fillId="0" borderId="27"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48" fillId="14" borderId="26" xfId="0" applyFont="1" applyFill="1" applyBorder="1" applyAlignment="1">
      <alignment horizontal="center" vertical="center" wrapText="1"/>
    </xf>
    <xf numFmtId="164" fontId="28" fillId="14" borderId="28" xfId="0" applyNumberFormat="1" applyFont="1" applyFill="1" applyBorder="1" applyAlignment="1">
      <alignment horizontal="center" vertical="center"/>
    </xf>
    <xf numFmtId="164" fontId="28" fillId="14" borderId="26" xfId="0" applyNumberFormat="1" applyFont="1" applyFill="1" applyBorder="1" applyAlignment="1">
      <alignment horizontal="center" vertical="center" wrapText="1"/>
    </xf>
    <xf numFmtId="164" fontId="28" fillId="0" borderId="26" xfId="0" applyNumberFormat="1" applyFont="1" applyBorder="1" applyAlignment="1">
      <alignment horizontal="center" vertical="center" wrapText="1"/>
    </xf>
    <xf numFmtId="164" fontId="48" fillId="0" borderId="26" xfId="0" applyNumberFormat="1" applyFont="1" applyBorder="1" applyAlignment="1">
      <alignment horizontal="center" vertical="center" wrapText="1"/>
    </xf>
    <xf numFmtId="164" fontId="28" fillId="0" borderId="28" xfId="0" applyNumberFormat="1" applyFont="1" applyBorder="1" applyAlignment="1">
      <alignment horizontal="center" vertical="center"/>
    </xf>
    <xf numFmtId="164" fontId="28" fillId="0" borderId="26" xfId="0" applyNumberFormat="1" applyFont="1" applyBorder="1" applyAlignment="1">
      <alignment horizontal="center" vertical="center"/>
    </xf>
    <xf numFmtId="164" fontId="28" fillId="0" borderId="28" xfId="0" applyNumberFormat="1" applyFont="1" applyBorder="1" applyAlignment="1">
      <alignment horizontal="center" vertical="center" wrapText="1"/>
    </xf>
    <xf numFmtId="0" fontId="1" fillId="0" borderId="8" xfId="0" applyFont="1" applyBorder="1" applyAlignment="1">
      <alignment vertical="center" wrapText="1"/>
    </xf>
    <xf numFmtId="0" fontId="28" fillId="0" borderId="28" xfId="0" applyFont="1" applyBorder="1" applyAlignment="1">
      <alignment horizontal="center" vertical="center"/>
    </xf>
    <xf numFmtId="0" fontId="45" fillId="3" borderId="31" xfId="0" applyFont="1" applyFill="1" applyBorder="1" applyAlignment="1">
      <alignment vertical="center" wrapText="1"/>
    </xf>
    <xf numFmtId="1" fontId="1" fillId="0" borderId="1" xfId="0" quotePrefix="1" applyNumberFormat="1" applyFont="1" applyBorder="1" applyAlignment="1">
      <alignment horizontal="center" vertical="center"/>
    </xf>
    <xf numFmtId="1" fontId="28" fillId="0" borderId="26" xfId="0" applyNumberFormat="1" applyFont="1" applyBorder="1" applyAlignment="1">
      <alignment horizontal="center" vertical="center" wrapText="1"/>
    </xf>
    <xf numFmtId="1" fontId="48" fillId="0" borderId="26" xfId="0" applyNumberFormat="1" applyFont="1" applyBorder="1" applyAlignment="1">
      <alignment horizontal="center" vertical="center" wrapText="1"/>
    </xf>
    <xf numFmtId="1" fontId="28" fillId="0" borderId="0" xfId="0" applyNumberFormat="1" applyFont="1" applyAlignment="1">
      <alignment horizontal="center" vertical="center"/>
    </xf>
    <xf numFmtId="164" fontId="43" fillId="0" borderId="1" xfId="0" applyNumberFormat="1" applyFont="1" applyBorder="1" applyAlignment="1">
      <alignment horizontal="center" vertical="center" wrapText="1"/>
    </xf>
    <xf numFmtId="2" fontId="1" fillId="0" borderId="1" xfId="0" quotePrefix="1" applyNumberFormat="1" applyFont="1" applyBorder="1" applyAlignment="1">
      <alignment horizontal="center" vertical="center"/>
    </xf>
    <xf numFmtId="2" fontId="10"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2" fontId="10" fillId="0" borderId="14" xfId="0" quotePrefix="1" applyNumberFormat="1" applyFont="1" applyBorder="1" applyAlignment="1">
      <alignment horizontal="center" vertical="center"/>
    </xf>
    <xf numFmtId="0" fontId="7" fillId="3" borderId="8" xfId="0" applyFont="1" applyFill="1" applyBorder="1" applyAlignment="1">
      <alignment vertical="top" wrapText="1"/>
    </xf>
    <xf numFmtId="0" fontId="1" fillId="3" borderId="16" xfId="0" quotePrefix="1" applyFont="1" applyFill="1" applyBorder="1" applyAlignment="1">
      <alignment horizontal="center" vertical="center"/>
    </xf>
    <xf numFmtId="1" fontId="10" fillId="3" borderId="1" xfId="0" applyNumberFormat="1" applyFont="1" applyFill="1" applyBorder="1" applyAlignment="1">
      <alignment horizontal="center" vertical="center" wrapText="1"/>
    </xf>
    <xf numFmtId="1" fontId="10" fillId="3" borderId="14" xfId="0" applyNumberFormat="1" applyFont="1" applyFill="1" applyBorder="1" applyAlignment="1">
      <alignment horizontal="center" vertical="center" wrapText="1"/>
    </xf>
    <xf numFmtId="1" fontId="10" fillId="3" borderId="21" xfId="0" quotePrefix="1" applyNumberFormat="1" applyFont="1" applyFill="1" applyBorder="1" applyAlignment="1">
      <alignment horizontal="center" vertical="center"/>
    </xf>
    <xf numFmtId="0" fontId="10" fillId="3" borderId="15" xfId="0" applyFont="1" applyFill="1" applyBorder="1" applyAlignment="1">
      <alignment horizontal="center" vertical="center" wrapText="1"/>
    </xf>
    <xf numFmtId="0" fontId="2" fillId="3" borderId="13" xfId="0" applyFont="1" applyFill="1" applyBorder="1" applyAlignment="1">
      <alignment vertical="top" wrapText="1"/>
    </xf>
    <xf numFmtId="164" fontId="1" fillId="3" borderId="8" xfId="0" quotePrefix="1" applyNumberFormat="1" applyFont="1" applyFill="1" applyBorder="1" applyAlignment="1">
      <alignment horizontal="center" vertical="center"/>
    </xf>
    <xf numFmtId="164" fontId="10" fillId="3" borderId="14" xfId="0" applyNumberFormat="1" applyFont="1" applyFill="1" applyBorder="1" applyAlignment="1">
      <alignment horizontal="center" vertical="center" wrapText="1"/>
    </xf>
    <xf numFmtId="164" fontId="43" fillId="3" borderId="1" xfId="0" applyNumberFormat="1" applyFont="1" applyFill="1" applyBorder="1" applyAlignment="1">
      <alignment horizontal="center" vertical="center" wrapText="1"/>
    </xf>
    <xf numFmtId="164" fontId="10" fillId="3" borderId="14" xfId="0" quotePrefix="1" applyNumberFormat="1" applyFont="1" applyFill="1" applyBorder="1" applyAlignment="1">
      <alignment horizontal="center" vertical="center"/>
    </xf>
    <xf numFmtId="0" fontId="1" fillId="0" borderId="9" xfId="0" applyFont="1" applyBorder="1" applyAlignment="1">
      <alignment wrapText="1"/>
    </xf>
    <xf numFmtId="164" fontId="1" fillId="0" borderId="8" xfId="0" quotePrefix="1" applyNumberFormat="1" applyFont="1" applyBorder="1" applyAlignment="1">
      <alignment horizontal="center" vertical="center"/>
    </xf>
    <xf numFmtId="164" fontId="10" fillId="0" borderId="3" xfId="0" quotePrefix="1" applyNumberFormat="1" applyFont="1" applyBorder="1" applyAlignment="1">
      <alignment horizontal="center" vertical="center"/>
    </xf>
    <xf numFmtId="164" fontId="10" fillId="0" borderId="4" xfId="0" quotePrefix="1" applyNumberFormat="1" applyFont="1" applyBorder="1" applyAlignment="1">
      <alignment horizontal="center" vertical="center"/>
    </xf>
    <xf numFmtId="0" fontId="28" fillId="0" borderId="3" xfId="0" applyFont="1" applyBorder="1" applyAlignment="1">
      <alignment horizontal="center" vertical="center" wrapText="1"/>
    </xf>
    <xf numFmtId="0" fontId="1" fillId="3" borderId="2" xfId="0" applyFont="1" applyFill="1" applyBorder="1" applyAlignment="1">
      <alignment horizontal="left" vertical="top" wrapText="1"/>
    </xf>
    <xf numFmtId="0" fontId="1" fillId="0" borderId="10" xfId="0" applyFont="1" applyBorder="1" applyAlignment="1">
      <alignment horizontal="center" vertical="center" wrapText="1"/>
    </xf>
    <xf numFmtId="164" fontId="28" fillId="0" borderId="4" xfId="0" quotePrefix="1" applyNumberFormat="1" applyFont="1" applyBorder="1" applyAlignment="1">
      <alignment horizontal="center" vertical="center" wrapText="1"/>
    </xf>
    <xf numFmtId="0" fontId="1" fillId="3" borderId="8" xfId="0" applyFont="1" applyFill="1" applyBorder="1" applyAlignment="1">
      <alignment horizontal="center" vertical="top" wrapText="1"/>
    </xf>
    <xf numFmtId="0" fontId="1" fillId="3" borderId="8" xfId="0" quotePrefix="1" applyFont="1" applyFill="1" applyBorder="1" applyAlignment="1">
      <alignment horizontal="center" vertical="top"/>
    </xf>
    <xf numFmtId="1" fontId="43" fillId="3" borderId="1" xfId="0" applyNumberFormat="1" applyFont="1" applyFill="1" applyBorder="1" applyAlignment="1">
      <alignment horizontal="center" vertical="center" wrapText="1"/>
    </xf>
    <xf numFmtId="0" fontId="10" fillId="3" borderId="6" xfId="0" quotePrefix="1" applyFont="1" applyFill="1" applyBorder="1" applyAlignment="1">
      <alignment horizontal="center" vertical="center"/>
    </xf>
    <xf numFmtId="164" fontId="1" fillId="0" borderId="14" xfId="0" quotePrefix="1" applyNumberFormat="1" applyFont="1" applyBorder="1" applyAlignment="1">
      <alignment horizontal="center" vertical="center"/>
    </xf>
    <xf numFmtId="0" fontId="1" fillId="0" borderId="8" xfId="0" quotePrefix="1" applyFont="1" applyBorder="1" applyAlignment="1">
      <alignment horizontal="center" vertical="center"/>
    </xf>
    <xf numFmtId="1" fontId="43" fillId="0" borderId="1" xfId="0" applyNumberFormat="1" applyFont="1" applyBorder="1" applyAlignment="1">
      <alignment horizontal="center" vertical="center" wrapText="1"/>
    </xf>
    <xf numFmtId="0" fontId="1" fillId="3" borderId="9" xfId="0" applyFont="1" applyFill="1" applyBorder="1" applyAlignment="1">
      <alignment vertical="top" wrapText="1"/>
    </xf>
    <xf numFmtId="0" fontId="1" fillId="0" borderId="9"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6" xfId="0" applyFont="1" applyBorder="1" applyAlignment="1">
      <alignment horizontal="center" vertical="center" wrapText="1"/>
    </xf>
    <xf numFmtId="0" fontId="38" fillId="2" borderId="21"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1" fillId="15" borderId="6" xfId="0" applyFont="1" applyFill="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vertical="top" wrapText="1"/>
    </xf>
    <xf numFmtId="0" fontId="10" fillId="0" borderId="32" xfId="0" applyFont="1" applyBorder="1" applyAlignment="1">
      <alignment vertical="center" wrapText="1"/>
    </xf>
    <xf numFmtId="164" fontId="1" fillId="0" borderId="6" xfId="0" applyNumberFormat="1" applyFont="1" applyBorder="1" applyAlignment="1">
      <alignment horizontal="center" vertical="top" wrapText="1"/>
    </xf>
    <xf numFmtId="0" fontId="10" fillId="0" borderId="3" xfId="0" applyFont="1" applyBorder="1" applyAlignment="1">
      <alignment vertical="center" wrapText="1"/>
    </xf>
    <xf numFmtId="164" fontId="10" fillId="0" borderId="6" xfId="0" applyNumberFormat="1" applyFont="1" applyBorder="1" applyAlignment="1">
      <alignment horizontal="center" vertical="top" wrapText="1"/>
    </xf>
    <xf numFmtId="164" fontId="10" fillId="0" borderId="6"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2" fillId="3" borderId="6" xfId="0" applyFont="1" applyFill="1" applyBorder="1" applyAlignment="1">
      <alignment vertical="top" wrapText="1"/>
    </xf>
    <xf numFmtId="0" fontId="1" fillId="0" borderId="6" xfId="0" applyFont="1" applyBorder="1" applyAlignment="1">
      <alignment horizontal="center" vertical="top" wrapText="1"/>
    </xf>
    <xf numFmtId="0" fontId="42" fillId="0" borderId="6" xfId="0" applyFont="1" applyBorder="1" applyAlignment="1">
      <alignment horizontal="center" vertical="top" wrapText="1"/>
    </xf>
    <xf numFmtId="0" fontId="1" fillId="3" borderId="6" xfId="0" applyFont="1" applyFill="1" applyBorder="1" applyAlignment="1">
      <alignment vertical="top" wrapText="1"/>
    </xf>
    <xf numFmtId="0" fontId="10" fillId="0" borderId="6" xfId="0" applyFont="1" applyBorder="1" applyAlignment="1">
      <alignment horizontal="center" vertical="top" wrapText="1"/>
    </xf>
    <xf numFmtId="164" fontId="10" fillId="16" borderId="1" xfId="0" applyNumberFormat="1" applyFont="1" applyFill="1" applyBorder="1" applyAlignment="1">
      <alignment horizontal="left" vertical="center" wrapText="1"/>
    </xf>
    <xf numFmtId="164" fontId="10" fillId="0" borderId="1" xfId="0" applyNumberFormat="1" applyFont="1" applyBorder="1" applyAlignment="1">
      <alignment horizontal="left" vertical="center" wrapText="1"/>
    </xf>
    <xf numFmtId="0" fontId="10" fillId="3" borderId="1" xfId="0" applyFont="1" applyFill="1" applyBorder="1" applyAlignment="1">
      <alignment horizontal="left" vertical="top" wrapText="1"/>
    </xf>
    <xf numFmtId="0" fontId="10" fillId="3" borderId="6" xfId="0" applyFont="1" applyFill="1" applyBorder="1" applyAlignment="1">
      <alignment horizontal="center" vertical="top" wrapText="1"/>
    </xf>
    <xf numFmtId="0" fontId="28" fillId="3" borderId="1" xfId="0" applyFont="1" applyFill="1" applyBorder="1" applyAlignment="1">
      <alignment horizontal="center" vertical="top"/>
    </xf>
    <xf numFmtId="164" fontId="10" fillId="16" borderId="3" xfId="0" applyNumberFormat="1" applyFont="1" applyFill="1" applyBorder="1" applyAlignment="1">
      <alignment horizontal="left" vertical="center" wrapText="1"/>
    </xf>
    <xf numFmtId="164" fontId="7" fillId="16" borderId="6" xfId="0" applyNumberFormat="1" applyFont="1" applyFill="1" applyBorder="1" applyAlignment="1">
      <alignment horizontal="left" vertical="center" wrapText="1"/>
    </xf>
    <xf numFmtId="0" fontId="10" fillId="0" borderId="1" xfId="0" applyFont="1" applyBorder="1" applyAlignment="1">
      <alignment horizontal="left" vertical="top" wrapText="1"/>
    </xf>
    <xf numFmtId="0" fontId="28" fillId="3" borderId="12" xfId="0" applyFont="1" applyFill="1" applyBorder="1" applyAlignment="1">
      <alignment horizontal="center" vertical="top"/>
    </xf>
    <xf numFmtId="0" fontId="40" fillId="0" borderId="6" xfId="0" applyFont="1" applyBorder="1" applyAlignment="1">
      <alignment horizontal="center" vertical="top" wrapText="1"/>
    </xf>
    <xf numFmtId="0" fontId="17" fillId="3" borderId="1" xfId="0" applyFont="1" applyFill="1" applyBorder="1" applyAlignment="1">
      <alignment horizontal="center" vertical="top"/>
    </xf>
    <xf numFmtId="164" fontId="10" fillId="16"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10" fillId="0" borderId="4" xfId="0" applyFont="1" applyBorder="1" applyAlignment="1">
      <alignment vertical="top" wrapText="1"/>
    </xf>
    <xf numFmtId="0" fontId="2" fillId="15" borderId="6" xfId="0" applyFont="1" applyFill="1" applyBorder="1" applyAlignment="1">
      <alignment vertical="top" wrapText="1"/>
    </xf>
    <xf numFmtId="0" fontId="42" fillId="0" borderId="6" xfId="0" applyFont="1" applyBorder="1" applyAlignment="1">
      <alignment horizontal="center" vertical="center" wrapText="1"/>
    </xf>
    <xf numFmtId="0" fontId="7" fillId="0" borderId="32" xfId="0" applyFont="1" applyBorder="1" applyAlignment="1">
      <alignment vertical="center" wrapText="1"/>
    </xf>
    <xf numFmtId="164" fontId="42" fillId="0" borderId="6" xfId="0" applyNumberFormat="1" applyFont="1" applyBorder="1" applyAlignment="1">
      <alignment horizontal="center" vertical="top" wrapText="1"/>
    </xf>
    <xf numFmtId="0" fontId="10" fillId="3" borderId="6" xfId="0" applyFont="1" applyFill="1" applyBorder="1" applyAlignment="1">
      <alignment vertical="top" wrapText="1"/>
    </xf>
    <xf numFmtId="0" fontId="7" fillId="3" borderId="6" xfId="0" applyFont="1" applyFill="1" applyBorder="1" applyAlignment="1">
      <alignment vertical="top" wrapText="1"/>
    </xf>
    <xf numFmtId="0" fontId="10" fillId="0" borderId="1" xfId="3" applyFont="1" applyBorder="1" applyAlignment="1">
      <alignment vertical="top" wrapText="1"/>
    </xf>
    <xf numFmtId="0" fontId="10" fillId="0" borderId="3" xfId="3" applyFont="1" applyBorder="1" applyAlignment="1">
      <alignment vertical="center" wrapText="1"/>
    </xf>
    <xf numFmtId="0" fontId="10" fillId="15" borderId="6" xfId="0" applyFont="1" applyFill="1" applyBorder="1" applyAlignment="1">
      <alignment vertical="top" wrapText="1"/>
    </xf>
    <xf numFmtId="0" fontId="10" fillId="3" borderId="3" xfId="0" applyFont="1" applyFill="1" applyBorder="1" applyAlignment="1">
      <alignment vertical="center" wrapText="1"/>
    </xf>
    <xf numFmtId="0" fontId="7" fillId="0" borderId="6" xfId="0" applyFont="1" applyBorder="1" applyAlignment="1">
      <alignment vertical="top" wrapText="1"/>
    </xf>
    <xf numFmtId="0" fontId="10"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0" fillId="3" borderId="1" xfId="0" applyFont="1" applyFill="1" applyBorder="1" applyAlignment="1">
      <alignment wrapText="1"/>
    </xf>
    <xf numFmtId="0" fontId="7" fillId="3" borderId="6" xfId="0" applyFont="1" applyFill="1" applyBorder="1" applyAlignment="1">
      <alignment vertical="center" wrapText="1"/>
    </xf>
    <xf numFmtId="0" fontId="10" fillId="3" borderId="6" xfId="0" applyFont="1" applyFill="1" applyBorder="1" applyAlignment="1">
      <alignment vertical="center" wrapText="1"/>
    </xf>
    <xf numFmtId="164" fontId="10" fillId="3" borderId="1" xfId="0" applyNumberFormat="1" applyFont="1" applyFill="1" applyBorder="1" applyAlignment="1">
      <alignment horizontal="left" vertical="center" wrapText="1"/>
    </xf>
    <xf numFmtId="0" fontId="10" fillId="3" borderId="3" xfId="0" applyFont="1" applyFill="1" applyBorder="1" applyAlignment="1">
      <alignment horizontal="left" vertical="top" wrapText="1"/>
    </xf>
    <xf numFmtId="0" fontId="7" fillId="15" borderId="6" xfId="0" applyFont="1" applyFill="1" applyBorder="1" applyAlignment="1">
      <alignment vertical="top" wrapText="1"/>
    </xf>
    <xf numFmtId="0" fontId="10" fillId="0" borderId="1" xfId="0" applyFont="1" applyBorder="1" applyAlignment="1">
      <alignment vertical="center" wrapText="1"/>
    </xf>
    <xf numFmtId="0" fontId="1" fillId="0" borderId="4" xfId="0" applyFont="1" applyBorder="1" applyAlignment="1">
      <alignment vertical="top" wrapText="1"/>
    </xf>
    <xf numFmtId="0" fontId="10" fillId="3" borderId="1" xfId="0" applyFont="1" applyFill="1" applyBorder="1" applyAlignment="1">
      <alignment vertical="center" wrapText="1"/>
    </xf>
    <xf numFmtId="0" fontId="1" fillId="0" borderId="3" xfId="0" applyFont="1" applyBorder="1" applyAlignment="1">
      <alignment horizontal="center" vertical="center" wrapText="1"/>
    </xf>
    <xf numFmtId="0" fontId="7" fillId="3" borderId="12" xfId="0" applyFont="1" applyFill="1" applyBorder="1" applyAlignment="1">
      <alignment vertical="center" wrapText="1"/>
    </xf>
    <xf numFmtId="0" fontId="10" fillId="3" borderId="33" xfId="0" applyFont="1" applyFill="1" applyBorder="1" applyAlignment="1">
      <alignment vertical="center" wrapText="1"/>
    </xf>
    <xf numFmtId="164" fontId="43" fillId="0" borderId="4" xfId="0" applyNumberFormat="1" applyFont="1" applyBorder="1" applyAlignment="1">
      <alignment horizontal="center" vertical="center" wrapText="1"/>
    </xf>
    <xf numFmtId="0" fontId="10" fillId="3" borderId="1" xfId="0" applyFont="1" applyFill="1" applyBorder="1" applyAlignment="1">
      <alignment vertical="top"/>
    </xf>
    <xf numFmtId="0" fontId="10" fillId="3" borderId="3" xfId="0" applyFont="1" applyFill="1" applyBorder="1" applyAlignment="1">
      <alignment vertical="top"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10" fillId="3" borderId="11" xfId="0" applyFont="1" applyFill="1" applyBorder="1" applyAlignment="1">
      <alignment vertical="top"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10" fillId="3" borderId="32" xfId="0" applyFont="1" applyFill="1" applyBorder="1" applyAlignment="1">
      <alignment vertical="center" wrapText="1"/>
    </xf>
    <xf numFmtId="0" fontId="7" fillId="3" borderId="6" xfId="0" applyFont="1" applyFill="1" applyBorder="1" applyAlignment="1">
      <alignment horizontal="left" vertical="top" wrapText="1"/>
    </xf>
    <xf numFmtId="0" fontId="10" fillId="3" borderId="6" xfId="0" applyFont="1" applyFill="1" applyBorder="1" applyAlignment="1">
      <alignment horizontal="left" vertical="top"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 fillId="3" borderId="1" xfId="0" applyFont="1" applyFill="1" applyBorder="1" applyAlignment="1">
      <alignment vertical="top" wrapText="1"/>
    </xf>
    <xf numFmtId="0" fontId="10" fillId="17" borderId="6" xfId="0" applyFont="1" applyFill="1" applyBorder="1" applyAlignment="1">
      <alignment horizontal="center" vertical="center" wrapText="1"/>
    </xf>
    <xf numFmtId="0" fontId="10" fillId="3" borderId="10" xfId="0" applyFont="1" applyFill="1" applyBorder="1" applyAlignment="1">
      <alignment horizontal="left" vertical="top" wrapText="1"/>
    </xf>
    <xf numFmtId="0" fontId="1" fillId="3" borderId="3" xfId="0" applyFont="1" applyFill="1" applyBorder="1" applyAlignment="1">
      <alignment vertical="center" wrapText="1"/>
    </xf>
    <xf numFmtId="0" fontId="0" fillId="3" borderId="0" xfId="0"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3" borderId="12" xfId="0" applyFont="1" applyFill="1" applyBorder="1" applyAlignment="1">
      <alignment horizontal="left" vertical="top" wrapText="1"/>
    </xf>
    <xf numFmtId="0" fontId="51" fillId="3" borderId="12" xfId="0" applyFont="1" applyFill="1" applyBorder="1" applyAlignment="1">
      <alignment horizontal="left" vertical="top" wrapText="1"/>
    </xf>
    <xf numFmtId="0" fontId="10" fillId="3" borderId="12" xfId="0" applyFont="1" applyFill="1" applyBorder="1" applyAlignment="1">
      <alignment horizontal="left" vertical="top" wrapText="1"/>
    </xf>
    <xf numFmtId="0" fontId="45" fillId="3" borderId="34" xfId="0" applyFont="1" applyFill="1" applyBorder="1" applyAlignment="1">
      <alignment vertical="center" wrapText="1"/>
    </xf>
    <xf numFmtId="0" fontId="45" fillId="3" borderId="1" xfId="0" applyFont="1" applyFill="1" applyBorder="1" applyAlignment="1">
      <alignment horizontal="center" vertical="center" wrapText="1"/>
    </xf>
    <xf numFmtId="0" fontId="1" fillId="3" borderId="12" xfId="0" applyFont="1" applyFill="1" applyBorder="1" applyAlignment="1">
      <alignment vertical="top" wrapText="1"/>
    </xf>
    <xf numFmtId="0" fontId="7" fillId="15" borderId="6" xfId="0" applyFont="1" applyFill="1" applyBorder="1" applyAlignment="1">
      <alignment horizontal="left" vertical="top" wrapText="1"/>
    </xf>
    <xf numFmtId="0" fontId="10" fillId="0" borderId="6" xfId="0" applyFont="1" applyBorder="1" applyAlignment="1">
      <alignment horizontal="left" vertical="top" wrapText="1"/>
    </xf>
    <xf numFmtId="164" fontId="1" fillId="0" borderId="6" xfId="0" applyNumberFormat="1" applyFont="1" applyBorder="1" applyAlignment="1">
      <alignment vertical="top" wrapText="1"/>
    </xf>
    <xf numFmtId="0" fontId="45" fillId="17" borderId="6" xfId="0" applyFont="1" applyFill="1" applyBorder="1" applyAlignment="1">
      <alignment horizontal="center" vertical="center" wrapText="1"/>
    </xf>
    <xf numFmtId="0" fontId="10" fillId="0" borderId="8" xfId="0" applyFont="1" applyBorder="1" applyAlignment="1">
      <alignment vertical="top" wrapText="1"/>
    </xf>
    <xf numFmtId="0" fontId="10" fillId="0" borderId="1" xfId="0" applyFont="1" applyBorder="1" applyAlignment="1">
      <alignment horizontal="left" vertical="center" wrapText="1"/>
    </xf>
    <xf numFmtId="0" fontId="54" fillId="0" borderId="35" xfId="0" applyFont="1" applyBorder="1" applyAlignment="1">
      <alignment horizontal="left" vertical="center" wrapText="1"/>
    </xf>
    <xf numFmtId="0" fontId="54" fillId="0" borderId="1" xfId="0" applyFont="1" applyBorder="1" applyAlignment="1">
      <alignment horizontal="left" vertical="center" wrapText="1"/>
    </xf>
    <xf numFmtId="0" fontId="7" fillId="15" borderId="1" xfId="0" applyFont="1" applyFill="1" applyBorder="1" applyAlignment="1">
      <alignment vertical="top" wrapText="1"/>
    </xf>
    <xf numFmtId="0" fontId="10" fillId="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1" fillId="0" borderId="6" xfId="0" applyFont="1" applyBorder="1" applyAlignment="1">
      <alignment vertical="center" wrapText="1"/>
    </xf>
    <xf numFmtId="0" fontId="2" fillId="0" borderId="6" xfId="0" applyFont="1" applyBorder="1" applyAlignment="1">
      <alignment vertical="center" wrapText="1"/>
    </xf>
    <xf numFmtId="0" fontId="1" fillId="3" borderId="6" xfId="0" applyFont="1" applyFill="1" applyBorder="1" applyAlignment="1">
      <alignment horizontal="center" vertical="top" wrapText="1"/>
    </xf>
    <xf numFmtId="9" fontId="10" fillId="3" borderId="1" xfId="0" applyNumberFormat="1" applyFont="1" applyFill="1" applyBorder="1" applyAlignment="1">
      <alignment vertical="center" wrapText="1"/>
    </xf>
    <xf numFmtId="9" fontId="10" fillId="0" borderId="1" xfId="0" applyNumberFormat="1" applyFont="1" applyBorder="1" applyAlignment="1">
      <alignment vertical="center" wrapText="1"/>
    </xf>
    <xf numFmtId="0" fontId="2" fillId="0" borderId="6" xfId="0" applyFont="1" applyBorder="1" applyAlignment="1">
      <alignment vertical="top" wrapText="1"/>
    </xf>
    <xf numFmtId="0" fontId="10" fillId="0" borderId="1" xfId="0" applyFont="1" applyBorder="1" applyAlignment="1">
      <alignment vertical="top" wrapText="1"/>
    </xf>
    <xf numFmtId="9"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2" xfId="2" applyNumberFormat="1" applyFont="1" applyBorder="1" applyAlignment="1">
      <alignment horizontal="left" vertical="top" wrapText="1"/>
    </xf>
    <xf numFmtId="0" fontId="55" fillId="3" borderId="36" xfId="5" applyNumberFormat="1" applyFont="1" applyFill="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11" xfId="0" applyNumberFormat="1" applyFont="1" applyBorder="1" applyAlignment="1">
      <alignment horizontal="left" vertical="top" wrapText="1"/>
    </xf>
    <xf numFmtId="49" fontId="10" fillId="3" borderId="1" xfId="0" applyNumberFormat="1" applyFont="1" applyFill="1" applyBorder="1" applyAlignment="1">
      <alignment horizontal="left" vertical="top" wrapText="1"/>
    </xf>
    <xf numFmtId="0" fontId="2" fillId="3" borderId="6" xfId="0" applyFont="1" applyFill="1" applyBorder="1" applyAlignment="1">
      <alignment vertical="center" wrapText="1"/>
    </xf>
    <xf numFmtId="49" fontId="10" fillId="3" borderId="1" xfId="0" applyNumberFormat="1" applyFont="1" applyFill="1" applyBorder="1" applyAlignment="1">
      <alignment horizontal="left" vertical="top"/>
    </xf>
    <xf numFmtId="0" fontId="10" fillId="3" borderId="1" xfId="0" applyFont="1" applyFill="1" applyBorder="1" applyAlignment="1">
      <alignment horizontal="left"/>
    </xf>
    <xf numFmtId="0" fontId="10" fillId="3" borderId="1" xfId="0" applyFont="1" applyFill="1" applyBorder="1" applyAlignment="1">
      <alignment horizontal="left" vertical="top"/>
    </xf>
    <xf numFmtId="49" fontId="10" fillId="3" borderId="1" xfId="0" applyNumberFormat="1" applyFont="1" applyFill="1" applyBorder="1" applyAlignment="1">
      <alignment vertical="top"/>
    </xf>
    <xf numFmtId="49" fontId="10" fillId="3" borderId="13" xfId="0" applyNumberFormat="1" applyFont="1" applyFill="1" applyBorder="1" applyAlignment="1">
      <alignment vertical="top" wrapText="1"/>
    </xf>
    <xf numFmtId="0" fontId="1" fillId="3" borderId="1" xfId="0" applyFont="1" applyFill="1" applyBorder="1" applyAlignment="1">
      <alignment horizontal="center" vertical="top" wrapText="1"/>
    </xf>
    <xf numFmtId="49" fontId="10" fillId="3" borderId="1" xfId="0" applyNumberFormat="1" applyFont="1" applyFill="1" applyBorder="1" applyAlignment="1">
      <alignment vertical="top" wrapText="1"/>
    </xf>
    <xf numFmtId="0" fontId="1" fillId="15" borderId="6" xfId="0" applyFont="1" applyFill="1" applyBorder="1" applyAlignment="1">
      <alignment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vertical="center" wrapText="1"/>
    </xf>
    <xf numFmtId="2" fontId="1" fillId="0" borderId="6" xfId="0" applyNumberFormat="1" applyFont="1" applyBorder="1" applyAlignment="1">
      <alignment horizontal="center" vertical="top" wrapText="1"/>
    </xf>
    <xf numFmtId="0" fontId="7" fillId="0" borderId="6" xfId="0" applyFont="1" applyBorder="1" applyAlignment="1">
      <alignment horizontal="left" vertical="top" wrapText="1"/>
    </xf>
    <xf numFmtId="0" fontId="10" fillId="0" borderId="13" xfId="0" applyFont="1" applyBorder="1" applyAlignment="1">
      <alignment horizontal="center" vertical="center" wrapText="1"/>
    </xf>
    <xf numFmtId="164" fontId="10" fillId="18" borderId="37" xfId="0" applyNumberFormat="1" applyFont="1" applyFill="1" applyBorder="1" applyAlignment="1">
      <alignment horizontal="center" vertical="top" wrapText="1"/>
    </xf>
    <xf numFmtId="0" fontId="10" fillId="14" borderId="38" xfId="0" applyFont="1" applyFill="1" applyBorder="1" applyAlignment="1">
      <alignment horizontal="center" vertical="top" wrapText="1"/>
    </xf>
    <xf numFmtId="0" fontId="10" fillId="14" borderId="27" xfId="0" applyFont="1" applyFill="1" applyBorder="1" applyAlignment="1">
      <alignment horizontal="center" vertical="top" wrapText="1"/>
    </xf>
    <xf numFmtId="0" fontId="1" fillId="3" borderId="4" xfId="0" applyFont="1" applyFill="1" applyBorder="1" applyAlignment="1">
      <alignment horizontal="center" vertical="top" wrapText="1"/>
    </xf>
    <xf numFmtId="0" fontId="10" fillId="0" borderId="37" xfId="0" applyFont="1" applyBorder="1" applyAlignment="1">
      <alignment horizontal="center" vertical="center" wrapText="1"/>
    </xf>
    <xf numFmtId="0" fontId="10" fillId="14"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10" fillId="3" borderId="37" xfId="0" applyFont="1" applyFill="1" applyBorder="1" applyAlignment="1">
      <alignment horizontal="center" vertical="center" wrapText="1"/>
    </xf>
    <xf numFmtId="164" fontId="10" fillId="0" borderId="37" xfId="0" applyNumberFormat="1" applyFont="1" applyBorder="1" applyAlignment="1">
      <alignment horizontal="center" vertical="center" wrapText="1"/>
    </xf>
    <xf numFmtId="0" fontId="10" fillId="14" borderId="37" xfId="0" applyFont="1" applyFill="1" applyBorder="1" applyAlignment="1">
      <alignment horizontal="center" vertical="top" wrapText="1"/>
    </xf>
    <xf numFmtId="0" fontId="10" fillId="0" borderId="37" xfId="0" applyFont="1" applyBorder="1" applyAlignment="1">
      <alignment horizontal="center" vertical="top" wrapText="1"/>
    </xf>
    <xf numFmtId="164" fontId="10" fillId="0" borderId="37" xfId="0" applyNumberFormat="1" applyFont="1" applyBorder="1" applyAlignment="1">
      <alignment horizontal="center" vertical="top" wrapText="1"/>
    </xf>
    <xf numFmtId="0" fontId="7" fillId="0" borderId="6" xfId="0" applyFont="1" applyBorder="1" applyAlignment="1">
      <alignment vertical="center" wrapText="1"/>
    </xf>
    <xf numFmtId="0" fontId="56" fillId="0" borderId="37" xfId="0" applyFont="1" applyBorder="1" applyAlignment="1">
      <alignment horizontal="center" vertical="top" wrapText="1"/>
    </xf>
    <xf numFmtId="0" fontId="10" fillId="0" borderId="8" xfId="0" applyFont="1" applyBorder="1" applyAlignment="1">
      <alignment vertical="center" wrapText="1"/>
    </xf>
    <xf numFmtId="0" fontId="10" fillId="0" borderId="2" xfId="0" applyFont="1" applyBorder="1" applyAlignment="1">
      <alignment wrapText="1"/>
    </xf>
    <xf numFmtId="0" fontId="10" fillId="0" borderId="1" xfId="0" applyFont="1" applyBorder="1" applyAlignment="1">
      <alignment wrapText="1"/>
    </xf>
    <xf numFmtId="0" fontId="10" fillId="0" borderId="11" xfId="0" applyFont="1" applyBorder="1" applyAlignment="1">
      <alignment wrapText="1"/>
    </xf>
    <xf numFmtId="0" fontId="10" fillId="0" borderId="11" xfId="0" applyFont="1" applyBorder="1" applyAlignment="1">
      <alignment vertical="top" wrapText="1"/>
    </xf>
    <xf numFmtId="0" fontId="10" fillId="3" borderId="11" xfId="0" applyFont="1" applyFill="1" applyBorder="1" applyAlignment="1">
      <alignment horizontal="left" vertical="top" wrapText="1"/>
    </xf>
    <xf numFmtId="0" fontId="10" fillId="0" borderId="37" xfId="0" applyFont="1" applyBorder="1" applyAlignment="1">
      <alignment vertical="center" wrapText="1"/>
    </xf>
    <xf numFmtId="164" fontId="10" fillId="16" borderId="1" xfId="0" applyNumberFormat="1" applyFont="1" applyFill="1" applyBorder="1" applyAlignment="1">
      <alignment horizontal="left" vertical="top" wrapText="1"/>
    </xf>
    <xf numFmtId="0" fontId="45" fillId="3" borderId="1" xfId="0" applyFont="1" applyFill="1" applyBorder="1" applyAlignment="1">
      <alignment vertical="center" wrapText="1"/>
    </xf>
    <xf numFmtId="2" fontId="10" fillId="0" borderId="37" xfId="0" applyNumberFormat="1" applyFont="1" applyBorder="1" applyAlignment="1">
      <alignment horizontal="center" vertical="top" wrapText="1"/>
    </xf>
    <xf numFmtId="2" fontId="10" fillId="3" borderId="37" xfId="0" applyNumberFormat="1" applyFont="1" applyFill="1" applyBorder="1" applyAlignment="1">
      <alignment horizontal="center" vertical="top"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10" fillId="0" borderId="1" xfId="1" applyFont="1" applyBorder="1" applyAlignment="1">
      <alignment wrapText="1"/>
    </xf>
    <xf numFmtId="0" fontId="10" fillId="0" borderId="2" xfId="1" applyFont="1" applyBorder="1" applyAlignment="1">
      <alignment vertical="center" wrapText="1"/>
    </xf>
    <xf numFmtId="0" fontId="10" fillId="0" borderId="1" xfId="1" applyFont="1" applyBorder="1" applyAlignment="1">
      <alignment horizontal="justify" vertical="center"/>
    </xf>
    <xf numFmtId="0" fontId="10" fillId="0" borderId="3" xfId="1" applyFont="1" applyBorder="1" applyAlignment="1">
      <alignment horizontal="justify" vertical="center"/>
    </xf>
    <xf numFmtId="0" fontId="10" fillId="3" borderId="1" xfId="1" applyFont="1" applyFill="1" applyBorder="1" applyAlignment="1">
      <alignment wrapText="1"/>
    </xf>
    <xf numFmtId="0" fontId="10" fillId="0" borderId="1" xfId="1" applyFont="1" applyBorder="1" applyAlignment="1">
      <alignment vertical="center" wrapText="1"/>
    </xf>
    <xf numFmtId="0" fontId="10" fillId="3" borderId="1" xfId="1" applyFont="1" applyFill="1" applyBorder="1" applyAlignment="1">
      <alignment horizontal="justify" vertical="center"/>
    </xf>
    <xf numFmtId="0" fontId="10" fillId="0" borderId="40" xfId="1" applyFont="1" applyBorder="1" applyAlignment="1">
      <alignment horizontal="left" vertical="top" wrapText="1"/>
    </xf>
    <xf numFmtId="0" fontId="10" fillId="3" borderId="3" xfId="1" applyFont="1" applyFill="1" applyBorder="1" applyAlignment="1">
      <alignment horizontal="left" vertical="top" wrapText="1"/>
    </xf>
    <xf numFmtId="0" fontId="10" fillId="3" borderId="10" xfId="0" applyFont="1" applyFill="1" applyBorder="1" applyAlignment="1">
      <alignment vertical="center" wrapText="1"/>
    </xf>
    <xf numFmtId="0" fontId="10" fillId="0" borderId="3" xfId="3" applyFont="1" applyBorder="1" applyAlignment="1">
      <alignment vertical="top" wrapText="1"/>
    </xf>
    <xf numFmtId="0" fontId="7"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justify" vertical="center"/>
    </xf>
    <xf numFmtId="0" fontId="7" fillId="0" borderId="3" xfId="0" applyFont="1" applyBorder="1" applyAlignment="1">
      <alignment vertical="center" wrapText="1"/>
    </xf>
    <xf numFmtId="0" fontId="10" fillId="0" borderId="6" xfId="0" applyFont="1" applyBorder="1" applyAlignment="1">
      <alignment vertical="center" wrapText="1"/>
    </xf>
    <xf numFmtId="0" fontId="1" fillId="0" borderId="12" xfId="0" applyFont="1" applyBorder="1" applyAlignment="1">
      <alignment horizontal="left" vertical="top" wrapText="1"/>
    </xf>
    <xf numFmtId="0" fontId="1" fillId="0" borderId="6" xfId="3" applyFont="1" applyBorder="1" applyAlignment="1">
      <alignment horizontal="center" vertical="top"/>
    </xf>
    <xf numFmtId="0" fontId="2" fillId="0" borderId="1" xfId="0" applyFont="1" applyBorder="1" applyAlignment="1">
      <alignment vertical="center" wrapText="1"/>
    </xf>
    <xf numFmtId="0" fontId="54" fillId="0" borderId="1" xfId="3" applyFont="1" applyBorder="1" applyAlignment="1">
      <alignment horizontal="left" vertical="top" wrapText="1"/>
    </xf>
    <xf numFmtId="0" fontId="1" fillId="0" borderId="4" xfId="0" applyFont="1" applyBorder="1" applyAlignment="1">
      <alignment horizontal="center" vertical="center" wrapText="1"/>
    </xf>
    <xf numFmtId="0" fontId="54" fillId="0" borderId="6" xfId="3" applyFont="1" applyBorder="1" applyAlignment="1">
      <alignment horizontal="left" vertical="top" wrapText="1"/>
    </xf>
    <xf numFmtId="0" fontId="10" fillId="0" borderId="6" xfId="3" applyFont="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3" fillId="0" borderId="4" xfId="1" applyFont="1" applyBorder="1" applyAlignment="1">
      <alignment horizontal="left"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9" fillId="0" borderId="6" xfId="1" applyFont="1" applyBorder="1" applyAlignment="1">
      <alignment vertical="center" wrapTex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0" fontId="39" fillId="0" borderId="4" xfId="0" applyFont="1" applyBorder="1" applyAlignment="1">
      <alignment vertical="top" wrapText="1"/>
    </xf>
    <xf numFmtId="0" fontId="39" fillId="0" borderId="4" xfId="0" applyFont="1" applyBorder="1" applyAlignment="1">
      <alignment wrapText="1"/>
    </xf>
    <xf numFmtId="0" fontId="3" fillId="0" borderId="1" xfId="0" applyFont="1" applyBorder="1" applyAlignment="1">
      <alignment horizontal="left" vertical="top" wrapText="1"/>
    </xf>
    <xf numFmtId="0" fontId="39" fillId="0" borderId="1" xfId="0" applyFont="1" applyBorder="1" applyAlignment="1">
      <alignment horizontal="left" vertical="center" wrapText="1"/>
    </xf>
    <xf numFmtId="0" fontId="39" fillId="0" borderId="4" xfId="0" applyFont="1" applyBorder="1" applyAlignment="1">
      <alignment horizontal="center" vertical="center" wrapText="1"/>
    </xf>
    <xf numFmtId="0" fontId="39" fillId="0" borderId="3" xfId="0" applyFont="1" applyBorder="1" applyAlignment="1">
      <alignment horizontal="left" vertical="center" wrapText="1"/>
    </xf>
    <xf numFmtId="0" fontId="39" fillId="0" borderId="6" xfId="0" applyFont="1" applyBorder="1" applyAlignment="1">
      <alignment horizontal="center" vertical="center" wrapText="1"/>
    </xf>
    <xf numFmtId="0" fontId="2" fillId="13" borderId="2" xfId="0" applyFont="1" applyFill="1" applyBorder="1" applyAlignment="1">
      <alignment wrapText="1"/>
    </xf>
    <xf numFmtId="164" fontId="10" fillId="0" borderId="22" xfId="0" applyNumberFormat="1" applyFont="1" applyBorder="1" applyAlignment="1">
      <alignment horizontal="center" vertical="center" wrapText="1"/>
    </xf>
    <xf numFmtId="1" fontId="43" fillId="0" borderId="14" xfId="0" applyNumberFormat="1" applyFont="1" applyBorder="1" applyAlignment="1">
      <alignment horizontal="center" vertical="center" wrapText="1"/>
    </xf>
    <xf numFmtId="164" fontId="10" fillId="0" borderId="10" xfId="0" quotePrefix="1" applyNumberFormat="1" applyFont="1" applyBorder="1" applyAlignment="1">
      <alignment horizontal="center" vertical="center"/>
    </xf>
    <xf numFmtId="1" fontId="10" fillId="0" borderId="4" xfId="0" quotePrefix="1" applyNumberFormat="1" applyFont="1" applyBorder="1" applyAlignment="1">
      <alignment horizontal="center" vertical="center" wrapText="1"/>
    </xf>
    <xf numFmtId="0" fontId="1" fillId="3" borderId="1" xfId="0" quotePrefix="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0" fontId="9" fillId="3" borderId="26" xfId="0" applyFont="1" applyFill="1" applyBorder="1" applyAlignment="1">
      <alignment horizontal="center" vertical="center" wrapText="1"/>
    </xf>
    <xf numFmtId="0" fontId="10" fillId="0" borderId="37" xfId="0" applyFont="1" applyBorder="1" applyAlignment="1">
      <alignment horizontal="center" vertical="center"/>
    </xf>
    <xf numFmtId="164" fontId="10" fillId="0" borderId="39" xfId="0" applyNumberFormat="1" applyFont="1" applyBorder="1" applyAlignment="1">
      <alignment horizontal="center" vertical="top" wrapText="1"/>
    </xf>
    <xf numFmtId="0" fontId="10" fillId="3" borderId="11" xfId="0" applyFont="1" applyFill="1" applyBorder="1" applyAlignment="1">
      <alignment wrapText="1"/>
    </xf>
    <xf numFmtId="0" fontId="45" fillId="3" borderId="37" xfId="0" applyFont="1" applyFill="1" applyBorder="1" applyAlignment="1">
      <alignment horizontal="center" vertical="center" wrapText="1"/>
    </xf>
    <xf numFmtId="0" fontId="45" fillId="3" borderId="6" xfId="0" applyFont="1" applyFill="1" applyBorder="1" applyAlignment="1">
      <alignment horizontal="center" vertical="center" wrapText="1"/>
    </xf>
    <xf numFmtId="3" fontId="45" fillId="3" borderId="6" xfId="0" applyNumberFormat="1"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0" fillId="3" borderId="3" xfId="0" applyFont="1" applyFill="1" applyBorder="1" applyAlignment="1">
      <alignment horizontal="center" vertical="top" wrapText="1"/>
    </xf>
    <xf numFmtId="0" fontId="10" fillId="3" borderId="1" xfId="5" applyNumberFormat="1" applyFont="1" applyFill="1" applyBorder="1" applyAlignment="1">
      <alignment horizontal="center" vertical="center" wrapText="1"/>
    </xf>
    <xf numFmtId="0" fontId="55" fillId="3" borderId="50" xfId="5" applyNumberFormat="1" applyFont="1" applyFill="1" applyBorder="1" applyAlignment="1">
      <alignment horizontal="center" vertical="center" wrapText="1"/>
    </xf>
    <xf numFmtId="0" fontId="45" fillId="3" borderId="6" xfId="0" applyFont="1" applyFill="1" applyBorder="1" applyAlignment="1">
      <alignment horizontal="right" vertical="center" wrapText="1"/>
    </xf>
    <xf numFmtId="0" fontId="1" fillId="3" borderId="6" xfId="0" applyFont="1" applyFill="1" applyBorder="1" applyAlignment="1">
      <alignment horizontal="right" vertical="center" wrapText="1"/>
    </xf>
    <xf numFmtId="164" fontId="10" fillId="12" borderId="1" xfId="0" quotePrefix="1" applyNumberFormat="1" applyFont="1" applyFill="1" applyBorder="1" applyAlignment="1">
      <alignment horizontal="center" vertical="top"/>
    </xf>
    <xf numFmtId="164" fontId="10" fillId="12" borderId="1" xfId="0" applyNumberFormat="1" applyFont="1" applyFill="1" applyBorder="1" applyAlignment="1">
      <alignment horizontal="center" vertical="top" wrapText="1"/>
    </xf>
    <xf numFmtId="0" fontId="10" fillId="3" borderId="6" xfId="0" applyFont="1" applyFill="1" applyBorder="1" applyAlignment="1">
      <alignment horizontal="center" vertical="center"/>
    </xf>
    <xf numFmtId="1" fontId="10" fillId="3" borderId="6"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164" fontId="28"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0" fillId="3" borderId="13"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0" borderId="12" xfId="0" applyFont="1" applyBorder="1" applyAlignment="1">
      <alignment vertical="center" wrapText="1"/>
    </xf>
    <xf numFmtId="0" fontId="10" fillId="3" borderId="19" xfId="0" applyFont="1" applyFill="1" applyBorder="1" applyAlignment="1">
      <alignment vertical="center" wrapText="1"/>
    </xf>
    <xf numFmtId="0" fontId="10" fillId="3" borderId="29" xfId="0" applyFont="1" applyFill="1" applyBorder="1" applyAlignment="1">
      <alignment vertical="center" wrapText="1"/>
    </xf>
    <xf numFmtId="0" fontId="10" fillId="20" borderId="6" xfId="0" applyFont="1" applyFill="1" applyBorder="1" applyAlignment="1">
      <alignment horizontal="center" vertical="top" wrapText="1"/>
    </xf>
    <xf numFmtId="0" fontId="10" fillId="3" borderId="1" xfId="1" applyFont="1" applyFill="1" applyBorder="1" applyAlignment="1">
      <alignment vertical="top" wrapText="1"/>
    </xf>
    <xf numFmtId="0" fontId="10" fillId="0" borderId="0" xfId="0" applyFont="1" applyAlignment="1">
      <alignment vertical="center" wrapText="1"/>
    </xf>
    <xf numFmtId="0" fontId="10" fillId="3" borderId="13" xfId="0" applyFont="1" applyFill="1" applyBorder="1" applyAlignment="1">
      <alignment vertical="top" wrapText="1"/>
    </xf>
    <xf numFmtId="0" fontId="9" fillId="3" borderId="8" xfId="1" applyFont="1" applyFill="1" applyBorder="1" applyAlignment="1">
      <alignment horizontal="left" vertical="center" wrapText="1"/>
    </xf>
    <xf numFmtId="0" fontId="9" fillId="3" borderId="1" xfId="1" applyFont="1" applyFill="1" applyBorder="1" applyAlignment="1">
      <alignment horizontal="center" vertical="center" wrapText="1"/>
    </xf>
    <xf numFmtId="0" fontId="9" fillId="3" borderId="35"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8" xfId="1" applyFont="1" applyFill="1" applyBorder="1" applyAlignment="1">
      <alignment horizontal="left" vertical="top" wrapText="1"/>
    </xf>
    <xf numFmtId="0" fontId="9" fillId="3" borderId="22"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32" xfId="0" applyFont="1" applyFill="1" applyBorder="1" applyAlignment="1">
      <alignment horizontal="left" vertical="top" wrapText="1"/>
    </xf>
    <xf numFmtId="0" fontId="9" fillId="3" borderId="3" xfId="0" applyFont="1" applyFill="1" applyBorder="1" applyAlignment="1">
      <alignment horizontal="center" vertical="center" wrapText="1"/>
    </xf>
    <xf numFmtId="0" fontId="9" fillId="3" borderId="41" xfId="0" applyFont="1" applyFill="1" applyBorder="1" applyAlignment="1">
      <alignment horizontal="left" vertical="top"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8" xfId="1" applyFont="1" applyFill="1" applyBorder="1" applyAlignment="1">
      <alignment vertical="top" wrapText="1"/>
    </xf>
    <xf numFmtId="9" fontId="9" fillId="3" borderId="1"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0" fontId="9" fillId="3" borderId="46" xfId="1" applyFont="1" applyFill="1" applyBorder="1" applyAlignment="1">
      <alignment horizontal="left" vertical="top"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35" xfId="1" applyFont="1" applyFill="1" applyBorder="1" applyAlignment="1">
      <alignment horizontal="left" vertical="top" wrapText="1"/>
    </xf>
    <xf numFmtId="0" fontId="9" fillId="3" borderId="32" xfId="1" applyFont="1" applyFill="1" applyBorder="1" applyAlignment="1">
      <alignment horizontal="center" vertical="center" wrapText="1"/>
    </xf>
    <xf numFmtId="0" fontId="9" fillId="3" borderId="1" xfId="1" applyFont="1" applyFill="1" applyBorder="1" applyAlignment="1">
      <alignment horizontal="left" vertical="center" wrapText="1"/>
    </xf>
    <xf numFmtId="0" fontId="9" fillId="3" borderId="6" xfId="1" applyFont="1" applyFill="1" applyBorder="1" applyAlignment="1">
      <alignment horizontal="center" vertical="center" wrapText="1"/>
    </xf>
    <xf numFmtId="0" fontId="9" fillId="3" borderId="1" xfId="1" applyFont="1" applyFill="1" applyBorder="1" applyAlignment="1">
      <alignment vertical="top" wrapText="1"/>
    </xf>
    <xf numFmtId="0" fontId="9" fillId="3" borderId="35" xfId="1"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0" xfId="0" applyFont="1" applyFill="1" applyAlignment="1">
      <alignment wrapText="1"/>
    </xf>
    <xf numFmtId="0" fontId="9" fillId="3" borderId="8" xfId="1" applyFont="1" applyFill="1" applyBorder="1" applyAlignment="1">
      <alignment horizontal="center" vertical="center" wrapText="1"/>
    </xf>
    <xf numFmtId="0" fontId="9" fillId="3" borderId="8" xfId="0" applyFont="1" applyFill="1" applyBorder="1" applyAlignment="1">
      <alignment vertical="top" wrapText="1"/>
    </xf>
    <xf numFmtId="0" fontId="9" fillId="3" borderId="1" xfId="0" applyFont="1" applyFill="1" applyBorder="1" applyAlignment="1">
      <alignment horizontal="center" vertical="center" wrapText="1"/>
    </xf>
    <xf numFmtId="0" fontId="9" fillId="3" borderId="6" xfId="1" applyFont="1" applyFill="1" applyBorder="1" applyAlignment="1">
      <alignment horizontal="left" wrapText="1"/>
    </xf>
    <xf numFmtId="0" fontId="9" fillId="3" borderId="12" xfId="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1" applyFont="1" applyFill="1" applyBorder="1" applyAlignment="1">
      <alignment horizontal="center" vertical="top" wrapText="1"/>
    </xf>
    <xf numFmtId="0" fontId="9" fillId="3" borderId="7" xfId="0" applyFont="1" applyFill="1" applyBorder="1" applyAlignment="1">
      <alignment horizontal="center" vertical="center" wrapText="1"/>
    </xf>
    <xf numFmtId="164" fontId="60"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61" fillId="0" borderId="6" xfId="0" applyFont="1" applyBorder="1" applyAlignment="1">
      <alignment horizontal="justify" vertical="center" wrapText="1"/>
    </xf>
    <xf numFmtId="0" fontId="62" fillId="0" borderId="6" xfId="0" applyFont="1" applyBorder="1" applyAlignment="1">
      <alignment horizontal="justify" vertical="center" wrapText="1"/>
    </xf>
    <xf numFmtId="164" fontId="9" fillId="3" borderId="4" xfId="0" applyNumberFormat="1" applyFont="1" applyFill="1" applyBorder="1" applyAlignment="1">
      <alignment horizontal="center" vertical="center" wrapText="1"/>
    </xf>
    <xf numFmtId="0" fontId="5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59" fillId="0" borderId="6" xfId="0" applyFont="1" applyBorder="1" applyAlignment="1">
      <alignment horizontal="justify" vertical="center" wrapText="1"/>
    </xf>
    <xf numFmtId="0" fontId="63" fillId="2" borderId="6" xfId="0" applyFont="1" applyFill="1" applyBorder="1" applyAlignment="1">
      <alignment horizontal="center" vertical="center" wrapText="1"/>
    </xf>
    <xf numFmtId="0" fontId="63" fillId="19" borderId="6" xfId="0" applyFont="1" applyFill="1" applyBorder="1" applyAlignment="1">
      <alignment horizontal="center" vertical="center" wrapText="1"/>
    </xf>
    <xf numFmtId="0" fontId="9" fillId="0" borderId="49" xfId="0" applyFont="1" applyBorder="1" applyAlignment="1">
      <alignment vertical="top" wrapText="1"/>
    </xf>
    <xf numFmtId="0" fontId="9" fillId="0" borderId="4" xfId="1" applyFont="1" applyBorder="1" applyAlignment="1">
      <alignment horizontal="left" wrapText="1"/>
    </xf>
    <xf numFmtId="0" fontId="9" fillId="0" borderId="6" xfId="1" applyFont="1" applyBorder="1" applyAlignment="1">
      <alignment horizontal="left" vertical="center" wrapText="1"/>
    </xf>
    <xf numFmtId="164" fontId="9" fillId="0" borderId="6" xfId="1" applyNumberFormat="1" applyFont="1" applyBorder="1" applyAlignment="1">
      <alignment horizontal="center" vertical="center" wrapText="1"/>
    </xf>
    <xf numFmtId="0" fontId="1" fillId="0" borderId="2" xfId="0" applyFont="1" applyBorder="1" applyAlignment="1">
      <alignment wrapText="1"/>
    </xf>
    <xf numFmtId="0" fontId="1" fillId="0" borderId="10" xfId="0" applyFont="1" applyBorder="1" applyAlignment="1">
      <alignment horizontal="center" vertical="center"/>
    </xf>
    <xf numFmtId="0" fontId="10" fillId="0" borderId="11" xfId="0" quotePrefix="1" applyFont="1" applyBorder="1" applyAlignment="1">
      <alignment horizontal="center" vertical="center"/>
    </xf>
    <xf numFmtId="0" fontId="10" fillId="0" borderId="2" xfId="0" quotePrefix="1" applyFont="1" applyBorder="1" applyAlignment="1">
      <alignment horizontal="center" vertical="center"/>
    </xf>
    <xf numFmtId="0" fontId="10" fillId="0" borderId="7" xfId="0" applyFont="1" applyBorder="1" applyAlignment="1">
      <alignment horizontal="center" vertical="center" wrapText="1"/>
    </xf>
    <xf numFmtId="2" fontId="10" fillId="0" borderId="1" xfId="0" quotePrefix="1" applyNumberFormat="1" applyFont="1" applyBorder="1" applyAlignment="1">
      <alignment horizontal="center" vertical="center"/>
    </xf>
    <xf numFmtId="0" fontId="28" fillId="3" borderId="12" xfId="0" applyFont="1" applyFill="1" applyBorder="1"/>
    <xf numFmtId="0" fontId="9" fillId="3" borderId="48" xfId="0" applyFont="1" applyFill="1" applyBorder="1" applyAlignment="1">
      <alignment horizontal="left" vertical="center" wrapText="1"/>
    </xf>
    <xf numFmtId="0" fontId="1" fillId="0" borderId="0" xfId="0" applyFont="1" applyAlignment="1">
      <alignment vertical="top" wrapText="1"/>
    </xf>
    <xf numFmtId="0" fontId="2" fillId="0" borderId="0" xfId="0" applyFont="1" applyAlignment="1">
      <alignment horizontal="center" vertical="center"/>
    </xf>
    <xf numFmtId="0" fontId="32"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vertical="top" wrapText="1"/>
    </xf>
    <xf numFmtId="0" fontId="32" fillId="3" borderId="0" xfId="0" applyFont="1" applyFill="1" applyAlignment="1">
      <alignment horizontal="center" vertical="center"/>
    </xf>
    <xf numFmtId="0" fontId="10" fillId="0" borderId="0" xfId="0" applyFont="1" applyAlignment="1">
      <alignment horizontal="justify" vertical="top" wrapText="1"/>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32" fillId="0" borderId="0" xfId="0" applyFont="1" applyAlignment="1">
      <alignment horizontal="center" vertical="top"/>
    </xf>
    <xf numFmtId="0" fontId="10" fillId="0" borderId="0" xfId="0" applyFont="1" applyAlignment="1">
      <alignment horizontal="left" vertical="top" wrapText="1"/>
    </xf>
    <xf numFmtId="0" fontId="34" fillId="0" borderId="0" xfId="0" applyFont="1" applyAlignment="1">
      <alignment horizontal="left" vertical="top" wrapText="1"/>
    </xf>
    <xf numFmtId="0" fontId="10" fillId="0" borderId="0" xfId="0" applyFont="1" applyAlignment="1">
      <alignment horizontal="left" vertical="top"/>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0" xfId="0" applyFont="1" applyAlignment="1">
      <alignment horizontal="left" vertical="top" wrapText="1"/>
    </xf>
    <xf numFmtId="0" fontId="37" fillId="0" borderId="0" xfId="0" applyFont="1" applyAlignment="1">
      <alignment horizontal="center" vertical="center" wrapText="1" readingOrder="1"/>
    </xf>
    <xf numFmtId="0" fontId="0" fillId="0" borderId="0" xfId="0" applyAlignment="1">
      <alignment horizontal="center" vertical="center" wrapText="1" readingOrder="1"/>
    </xf>
    <xf numFmtId="0" fontId="2" fillId="0" borderId="0" xfId="0" applyFont="1" applyAlignment="1">
      <alignment vertical="top" wrapText="1"/>
    </xf>
    <xf numFmtId="0" fontId="2" fillId="13" borderId="2" xfId="0" applyFont="1" applyFill="1" applyBorder="1" applyAlignment="1">
      <alignment vertical="top" wrapText="1"/>
    </xf>
    <xf numFmtId="0" fontId="0" fillId="0" borderId="11" xfId="0" applyBorder="1" applyAlignment="1">
      <alignment vertical="top" wrapText="1"/>
    </xf>
    <xf numFmtId="0" fontId="0" fillId="0" borderId="3" xfId="0" applyBorder="1" applyAlignment="1">
      <alignment vertical="top" wrapText="1"/>
    </xf>
    <xf numFmtId="0" fontId="2" fillId="0" borderId="0" xfId="0" applyFont="1" applyAlignment="1">
      <alignment horizontal="left" vertical="top"/>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0" fillId="0" borderId="3" xfId="0" applyBorder="1" applyAlignment="1">
      <alignment horizont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13" borderId="2" xfId="0" applyFont="1" applyFill="1" applyBorder="1" applyAlignment="1">
      <alignment horizontal="left" vertical="top" wrapText="1"/>
    </xf>
    <xf numFmtId="0" fontId="2" fillId="13" borderId="11" xfId="0" applyFont="1" applyFill="1"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 fillId="3" borderId="2" xfId="0" applyFont="1" applyFill="1" applyBorder="1" applyAlignment="1">
      <alignment vertical="top" wrapText="1"/>
    </xf>
    <xf numFmtId="0" fontId="2" fillId="3" borderId="10"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13" borderId="3" xfId="0" applyFont="1" applyFill="1" applyBorder="1" applyAlignment="1">
      <alignment horizontal="left" vertical="top" wrapText="1"/>
    </xf>
    <xf numFmtId="0" fontId="2" fillId="3" borderId="9" xfId="0" applyFont="1" applyFill="1" applyBorder="1" applyAlignment="1">
      <alignment horizontal="left" vertical="top" wrapText="1"/>
    </xf>
    <xf numFmtId="0" fontId="0" fillId="0" borderId="3" xfId="0" applyBorder="1" applyAlignment="1">
      <alignment wrapText="1"/>
    </xf>
    <xf numFmtId="0" fontId="2" fillId="13" borderId="13" xfId="0" applyFont="1" applyFill="1" applyBorder="1" applyAlignment="1">
      <alignment horizontal="left" vertical="top" wrapText="1"/>
    </xf>
    <xf numFmtId="0" fontId="2" fillId="13" borderId="9" xfId="0" applyFont="1" applyFill="1" applyBorder="1" applyAlignment="1">
      <alignment horizontal="left" vertical="top"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28"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28" fillId="3" borderId="12" xfId="0" applyFont="1" applyFill="1" applyBorder="1" applyAlignment="1">
      <alignment horizontal="left" wrapText="1"/>
    </xf>
    <xf numFmtId="0" fontId="11" fillId="0" borderId="12" xfId="0" applyFont="1" applyBorder="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1" fillId="3" borderId="12" xfId="0" applyFont="1" applyFill="1" applyBorder="1" applyAlignment="1">
      <alignment horizontal="left"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32" fillId="10" borderId="8" xfId="0" applyFont="1" applyFill="1" applyBorder="1" applyAlignment="1">
      <alignment horizontal="left" vertical="top" wrapText="1"/>
    </xf>
    <xf numFmtId="0" fontId="32" fillId="10" borderId="14" xfId="0" applyFont="1" applyFill="1" applyBorder="1" applyAlignment="1">
      <alignment horizontal="left" vertical="top" wrapText="1"/>
    </xf>
    <xf numFmtId="0" fontId="32" fillId="10" borderId="4" xfId="0" applyFont="1" applyFill="1" applyBorder="1" applyAlignment="1">
      <alignment horizontal="left" vertical="top"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7" fillId="10" borderId="8" xfId="0" applyFont="1" applyFill="1" applyBorder="1" applyAlignment="1">
      <alignment horizontal="left" vertical="top" wrapText="1"/>
    </xf>
    <xf numFmtId="0" fontId="7" fillId="10" borderId="14" xfId="0" applyFont="1" applyFill="1" applyBorder="1" applyAlignment="1">
      <alignment horizontal="left" vertical="top" wrapText="1"/>
    </xf>
    <xf numFmtId="0" fontId="7" fillId="10" borderId="4" xfId="0" applyFont="1" applyFill="1" applyBorder="1" applyAlignment="1">
      <alignment horizontal="left" vertical="top" wrapText="1"/>
    </xf>
    <xf numFmtId="0" fontId="2" fillId="0" borderId="0" xfId="0" applyFont="1" applyAlignment="1">
      <alignment horizontal="center" vertical="center" wrapText="1"/>
    </xf>
    <xf numFmtId="0" fontId="49" fillId="2" borderId="8"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7" fillId="0" borderId="8"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9" fillId="0" borderId="11" xfId="0" applyFont="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49" fillId="3" borderId="2"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3" xfId="0" applyFill="1" applyBorder="1" applyAlignment="1">
      <alignment horizontal="left" vertical="center" wrapText="1"/>
    </xf>
    <xf numFmtId="0" fontId="0" fillId="0" borderId="2" xfId="0" applyBorder="1" applyAlignment="1">
      <alignment horizontal="center" vertical="center" wrapText="1"/>
    </xf>
    <xf numFmtId="0" fontId="49" fillId="3" borderId="2" xfId="1" applyFont="1" applyFill="1" applyBorder="1" applyAlignment="1">
      <alignment horizontal="center" vertical="center" wrapText="1"/>
    </xf>
    <xf numFmtId="0" fontId="49" fillId="3" borderId="11" xfId="1" applyFont="1" applyFill="1" applyBorder="1" applyAlignment="1">
      <alignment horizontal="center" vertical="center" wrapText="1"/>
    </xf>
    <xf numFmtId="0" fontId="49" fillId="3" borderId="3" xfId="1" applyFont="1" applyFill="1" applyBorder="1" applyAlignment="1">
      <alignment horizontal="center" vertical="center" wrapText="1"/>
    </xf>
    <xf numFmtId="0" fontId="49"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wrapText="1"/>
    </xf>
    <xf numFmtId="0" fontId="49" fillId="0" borderId="2" xfId="0" applyFont="1" applyBorder="1" applyAlignment="1">
      <alignment horizontal="left" vertical="center" wrapText="1"/>
    </xf>
    <xf numFmtId="0" fontId="49" fillId="0" borderId="11" xfId="0" applyFont="1" applyBorder="1" applyAlignment="1">
      <alignment horizontal="left" vertical="center" wrapText="1"/>
    </xf>
    <xf numFmtId="0" fontId="49" fillId="0" borderId="3" xfId="0" applyFont="1" applyBorder="1" applyAlignment="1">
      <alignment horizontal="left" vertical="center" wrapText="1"/>
    </xf>
    <xf numFmtId="0" fontId="49" fillId="0" borderId="2" xfId="0" applyFont="1" applyBorder="1" applyAlignment="1">
      <alignment horizontal="center" vertical="top"/>
    </xf>
    <xf numFmtId="0" fontId="49" fillId="0" borderId="11" xfId="0" applyFont="1" applyBorder="1" applyAlignment="1">
      <alignment horizontal="center" vertical="top"/>
    </xf>
    <xf numFmtId="0" fontId="49" fillId="0" borderId="3" xfId="0" applyFont="1" applyBorder="1" applyAlignment="1">
      <alignment horizontal="center" vertical="top"/>
    </xf>
    <xf numFmtId="0" fontId="49" fillId="0" borderId="2" xfId="0" applyFont="1" applyBorder="1" applyAlignment="1">
      <alignment horizontal="center" vertical="top" wrapText="1"/>
    </xf>
    <xf numFmtId="0" fontId="49" fillId="0" borderId="11" xfId="0" applyFont="1" applyBorder="1" applyAlignment="1">
      <alignment horizontal="center" vertical="top" wrapText="1"/>
    </xf>
    <xf numFmtId="0" fontId="49" fillId="0" borderId="3" xfId="0" applyFont="1" applyBorder="1" applyAlignment="1">
      <alignment horizontal="center"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2026</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2025</c:v>
                </c:pt>
              </c:strCache>
            </c:strRef>
          </c:tx>
          <c:spPr>
            <a:solidFill>
              <a:schemeClr val="accent1"/>
            </a:solidFill>
            <a:ln>
              <a:noFill/>
            </a:ln>
            <a:effectLst/>
            <a:sp3d/>
          </c:spPr>
          <c:invertIfNegative val="0"/>
          <c:dLbls>
            <c:dLbl>
              <c:idx val="0"/>
              <c:tx>
                <c:rich>
                  <a:bodyPr/>
                  <a:lstStyle/>
                  <a:p>
                    <a:r>
                      <a:rPr lang="en-US"/>
                      <a:t>15632,2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FF7-4548-A4D5-54E9094A2B13}"/>
                </c:ext>
              </c:extLst>
            </c:dLbl>
            <c:dLbl>
              <c:idx val="1"/>
              <c:tx>
                <c:rich>
                  <a:bodyPr/>
                  <a:lstStyle/>
                  <a:p>
                    <a:r>
                      <a:rPr lang="en-US"/>
                      <a:t>32851,4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FF7-4548-A4D5-54E9094A2B13}"/>
                </c:ext>
              </c:extLst>
            </c:dLbl>
            <c:dLbl>
              <c:idx val="2"/>
              <c:tx>
                <c:rich>
                  <a:bodyPr/>
                  <a:lstStyle/>
                  <a:p>
                    <a:r>
                      <a:rPr lang="en-US"/>
                      <a:t>805,9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FF7-4548-A4D5-54E9094A2B13}"/>
                </c:ext>
              </c:extLst>
            </c:dLbl>
            <c:dLbl>
              <c:idx val="3"/>
              <c:tx>
                <c:rich>
                  <a:bodyPr/>
                  <a:lstStyle/>
                  <a:p>
                    <a:r>
                      <a:rPr lang="en-US"/>
                      <a:t>521,3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FF7-4548-A4D5-54E9094A2B13}"/>
                </c:ext>
              </c:extLst>
            </c:dLbl>
            <c:dLbl>
              <c:idx val="4"/>
              <c:tx>
                <c:rich>
                  <a:bodyPr/>
                  <a:lstStyle/>
                  <a:p>
                    <a:r>
                      <a:rPr lang="en-US"/>
                      <a:t>3301,0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FF7-4548-A4D5-54E9094A2B13}"/>
                </c:ext>
              </c:extLst>
            </c:dLbl>
            <c:dLbl>
              <c:idx val="5"/>
              <c:tx>
                <c:rich>
                  <a:bodyPr/>
                  <a:lstStyle/>
                  <a:p>
                    <a:r>
                      <a:rPr lang="en-US"/>
                      <a:t>6388,4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FF7-4548-A4D5-54E9094A2B13}"/>
                </c:ext>
              </c:extLst>
            </c:dLbl>
            <c:dLbl>
              <c:idx val="6"/>
              <c:tx>
                <c:rich>
                  <a:bodyPr/>
                  <a:lstStyle/>
                  <a:p>
                    <a:r>
                      <a:rPr lang="en-US"/>
                      <a:t>420,0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FF7-4548-A4D5-54E9094A2B13}"/>
                </c:ext>
              </c:extLst>
            </c:dLbl>
            <c:dLbl>
              <c:idx val="8"/>
              <c:tx>
                <c:rich>
                  <a:bodyPr/>
                  <a:lstStyle/>
                  <a:p>
                    <a:r>
                      <a:rPr lang="en-US"/>
                      <a:t>17872,0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FF7-4548-A4D5-54E9094A2B13}"/>
                </c:ext>
              </c:extLst>
            </c:dLbl>
            <c:dLbl>
              <c:idx val="9"/>
              <c:tx>
                <c:rich>
                  <a:bodyPr/>
                  <a:lstStyle/>
                  <a:p>
                    <a:r>
                      <a:rPr lang="en-US"/>
                      <a:t>11765,8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FF7-4548-A4D5-54E9094A2B13}"/>
                </c:ext>
              </c:extLst>
            </c:dLbl>
            <c:dLbl>
              <c:idx val="10"/>
              <c:tx>
                <c:rich>
                  <a:bodyPr/>
                  <a:lstStyle/>
                  <a:p>
                    <a:r>
                      <a:rPr lang="en-US"/>
                      <a:t>4236,1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FF7-4548-A4D5-54E9094A2B13}"/>
                </c:ext>
              </c:extLst>
            </c:dLbl>
            <c:dLbl>
              <c:idx val="11"/>
              <c:tx>
                <c:rich>
                  <a:bodyPr/>
                  <a:lstStyle/>
                  <a:p>
                    <a:r>
                      <a:rPr lang="en-US"/>
                      <a:t>102684,8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FF7-4548-A4D5-54E9094A2B13}"/>
                </c:ext>
              </c:extLst>
            </c:dLbl>
            <c:dLbl>
              <c:idx val="12"/>
              <c:tx>
                <c:rich>
                  <a:bodyPr/>
                  <a:lstStyle/>
                  <a:p>
                    <a:r>
                      <a:rPr lang="en-US"/>
                      <a:t>275,4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FF7-4548-A4D5-54E9094A2B13}"/>
                </c:ext>
              </c:extLst>
            </c:dLbl>
            <c:dLbl>
              <c:idx val="13"/>
              <c:tx>
                <c:rich>
                  <a:bodyPr/>
                  <a:lstStyle/>
                  <a:p>
                    <a:r>
                      <a:rPr lang="en-US"/>
                      <a:t>68707,6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6E1-4216-AD78-3CCBF0B7E1E1}"/>
                </c:ext>
              </c:extLst>
            </c:dLbl>
            <c:dLbl>
              <c:idx val="14"/>
              <c:tx>
                <c:rich>
                  <a:bodyPr/>
                  <a:lstStyle/>
                  <a:p>
                    <a:r>
                      <a:rPr lang="en-US"/>
                      <a:t>1285,5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FF7-4548-A4D5-54E9094A2B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13995.7</c:v>
                </c:pt>
                <c:pt idx="1">
                  <c:v>37149.300000000003</c:v>
                </c:pt>
                <c:pt idx="2">
                  <c:v>803.6</c:v>
                </c:pt>
                <c:pt idx="3">
                  <c:v>452.3</c:v>
                </c:pt>
                <c:pt idx="4">
                  <c:v>3577</c:v>
                </c:pt>
                <c:pt idx="5">
                  <c:v>4340</c:v>
                </c:pt>
                <c:pt idx="6">
                  <c:v>389</c:v>
                </c:pt>
                <c:pt idx="7">
                  <c:v>360.8</c:v>
                </c:pt>
                <c:pt idx="8">
                  <c:v>20737.5</c:v>
                </c:pt>
                <c:pt idx="9">
                  <c:v>10974.9</c:v>
                </c:pt>
                <c:pt idx="10">
                  <c:v>3842.5</c:v>
                </c:pt>
                <c:pt idx="11">
                  <c:v>93591.1</c:v>
                </c:pt>
                <c:pt idx="12">
                  <c:v>305.10000000000002</c:v>
                </c:pt>
                <c:pt idx="13">
                  <c:v>63254</c:v>
                </c:pt>
                <c:pt idx="14">
                  <c:v>1244.4000000000001</c:v>
                </c:pt>
              </c:numCache>
            </c:numRef>
          </c:val>
          <c:extLst>
            <c:ext xmlns:c16="http://schemas.microsoft.com/office/drawing/2014/chart" uri="{C3380CC4-5D6E-409C-BE32-E72D297353CC}">
              <c16:uniqueId val="{00000000-09C7-408D-A50F-F2509D19E22F}"/>
            </c:ext>
          </c:extLst>
        </c:ser>
        <c:dLbls>
          <c:showLegendKey val="0"/>
          <c:showVal val="0"/>
          <c:showCatName val="0"/>
          <c:showSerName val="0"/>
          <c:showPercent val="0"/>
          <c:showBubbleSize val="0"/>
        </c:dLbls>
        <c:gapWidth val="150"/>
        <c:shape val="box"/>
        <c:axId val="607816127"/>
        <c:axId val="764015839"/>
        <c:axId val="0"/>
      </c:bar3DChart>
      <c:catAx>
        <c:axId val="6078161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64015839"/>
        <c:crosses val="autoZero"/>
        <c:auto val="1"/>
        <c:lblAlgn val="ctr"/>
        <c:lblOffset val="100"/>
        <c:noMultiLvlLbl val="0"/>
      </c:catAx>
      <c:valAx>
        <c:axId val="76401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078161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788106" y="0"/>
          <a:ext cx="2768796" cy="42095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800435" y="12329"/>
        <a:ext cx="2744138" cy="396301"/>
      </dsp:txXfrm>
    </dsp:sp>
    <dsp:sp modelId="{97FAFB0D-147E-4DF7-B3CC-F7EC615FFE66}">
      <dsp:nvSpPr>
        <dsp:cNvPr id="0" name=""/>
        <dsp:cNvSpPr/>
      </dsp:nvSpPr>
      <dsp:spPr>
        <a:xfrm>
          <a:off x="6115969" y="420959"/>
          <a:ext cx="91440" cy="15526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4047447" y="576227"/>
          <a:ext cx="4228483" cy="388104"/>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4058814" y="587594"/>
        <a:ext cx="4205749" cy="365370"/>
      </dsp:txXfrm>
    </dsp:sp>
    <dsp:sp modelId="{52CF58CD-C886-418B-A813-E5A75317E1E5}">
      <dsp:nvSpPr>
        <dsp:cNvPr id="0" name=""/>
        <dsp:cNvSpPr/>
      </dsp:nvSpPr>
      <dsp:spPr>
        <a:xfrm>
          <a:off x="6115969" y="964331"/>
          <a:ext cx="91440" cy="183634"/>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4051054" y="1147966"/>
          <a:ext cx="4245484" cy="43628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4063832" y="1160744"/>
        <a:ext cx="4219928" cy="41073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66675</xdr:rowOff>
    </xdr:from>
    <xdr:to>
      <xdr:col>7</xdr:col>
      <xdr:colOff>205740</xdr:colOff>
      <xdr:row>21</xdr:row>
      <xdr:rowOff>895350</xdr:rowOff>
    </xdr:to>
    <xdr:graphicFrame macro="">
      <xdr:nvGraphicFramePr>
        <xdr:cNvPr id="446" name="Diagrama 445">
          <a:extLst>
            <a:ext uri="{FF2B5EF4-FFF2-40B4-BE49-F238E27FC236}">
              <a16:creationId xmlns:a16="http://schemas.microsoft.com/office/drawing/2014/main" id="{BEA39456-4BA5-4168-B61C-5EDEC7BC8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518160</xdr:colOff>
      <xdr:row>33</xdr:row>
      <xdr:rowOff>45719</xdr:rowOff>
    </xdr:to>
    <xdr:graphicFrame macro="">
      <xdr:nvGraphicFramePr>
        <xdr:cNvPr id="448" name="Diagrama 447">
          <a:extLst>
            <a:ext uri="{FF2B5EF4-FFF2-40B4-BE49-F238E27FC236}">
              <a16:creationId xmlns:a16="http://schemas.microsoft.com/office/drawing/2014/main" id="{BEE64775-BE37-422B-AD28-7179D79E528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xdr:col>
      <xdr:colOff>1203960</xdr:colOff>
      <xdr:row>37</xdr:row>
      <xdr:rowOff>22860</xdr:rowOff>
    </xdr:from>
    <xdr:to>
      <xdr:col>5</xdr:col>
      <xdr:colOff>571500</xdr:colOff>
      <xdr:row>37</xdr:row>
      <xdr:rowOff>594360</xdr:rowOff>
    </xdr:to>
    <xdr:sp macro="" textlink="">
      <xdr:nvSpPr>
        <xdr:cNvPr id="469" name="Stačiakampis: suapvalinti kampai 468">
          <a:extLst>
            <a:ext uri="{FF2B5EF4-FFF2-40B4-BE49-F238E27FC236}">
              <a16:creationId xmlns:a16="http://schemas.microsoft.com/office/drawing/2014/main" id="{4B41CCD4-DD9D-4ECF-85ED-893A719470AB}"/>
            </a:ext>
          </a:extLst>
        </xdr:cNvPr>
        <xdr:cNvSpPr/>
      </xdr:nvSpPr>
      <xdr:spPr>
        <a:xfrm>
          <a:off x="2529840" y="1542288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38</xdr:row>
      <xdr:rowOff>0</xdr:rowOff>
    </xdr:from>
    <xdr:to>
      <xdr:col>5</xdr:col>
      <xdr:colOff>579120</xdr:colOff>
      <xdr:row>38</xdr:row>
      <xdr:rowOff>502920</xdr:rowOff>
    </xdr:to>
    <xdr:sp macro="" textlink="">
      <xdr:nvSpPr>
        <xdr:cNvPr id="470" name="Stačiakampis: suapvalinti kampai 469">
          <a:extLst>
            <a:ext uri="{FF2B5EF4-FFF2-40B4-BE49-F238E27FC236}">
              <a16:creationId xmlns:a16="http://schemas.microsoft.com/office/drawing/2014/main" id="{B3164421-10AA-4A15-8319-57562DFD1D54}"/>
            </a:ext>
          </a:extLst>
        </xdr:cNvPr>
        <xdr:cNvSpPr/>
      </xdr:nvSpPr>
      <xdr:spPr>
        <a:xfrm>
          <a:off x="2537460" y="160477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39</xdr:row>
      <xdr:rowOff>0</xdr:rowOff>
    </xdr:from>
    <xdr:to>
      <xdr:col>5</xdr:col>
      <xdr:colOff>579120</xdr:colOff>
      <xdr:row>39</xdr:row>
      <xdr:rowOff>510540</xdr:rowOff>
    </xdr:to>
    <xdr:sp macro="" textlink="">
      <xdr:nvSpPr>
        <xdr:cNvPr id="471" name="Stačiakampis: suapvalinti kampai 470">
          <a:extLst>
            <a:ext uri="{FF2B5EF4-FFF2-40B4-BE49-F238E27FC236}">
              <a16:creationId xmlns:a16="http://schemas.microsoft.com/office/drawing/2014/main" id="{698218EE-C866-4A3C-BEFF-C0E120F6C3E1}"/>
            </a:ext>
          </a:extLst>
        </xdr:cNvPr>
        <xdr:cNvSpPr/>
      </xdr:nvSpPr>
      <xdr:spPr>
        <a:xfrm>
          <a:off x="2537460" y="1660398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40</xdr:row>
      <xdr:rowOff>7620</xdr:rowOff>
    </xdr:from>
    <xdr:to>
      <xdr:col>5</xdr:col>
      <xdr:colOff>563880</xdr:colOff>
      <xdr:row>40</xdr:row>
      <xdr:rowOff>541020</xdr:rowOff>
    </xdr:to>
    <xdr:sp macro="" textlink="">
      <xdr:nvSpPr>
        <xdr:cNvPr id="472" name="Stačiakampis: suapvalinti kampai 471">
          <a:extLst>
            <a:ext uri="{FF2B5EF4-FFF2-40B4-BE49-F238E27FC236}">
              <a16:creationId xmlns:a16="http://schemas.microsoft.com/office/drawing/2014/main" id="{5439E393-2E5A-49AA-A7F6-689FE318BB08}"/>
            </a:ext>
          </a:extLst>
        </xdr:cNvPr>
        <xdr:cNvSpPr/>
      </xdr:nvSpPr>
      <xdr:spPr>
        <a:xfrm>
          <a:off x="2522220" y="1716786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41</xdr:row>
      <xdr:rowOff>38100</xdr:rowOff>
    </xdr:from>
    <xdr:to>
      <xdr:col>5</xdr:col>
      <xdr:colOff>579120</xdr:colOff>
      <xdr:row>41</xdr:row>
      <xdr:rowOff>541020</xdr:rowOff>
    </xdr:to>
    <xdr:sp macro="" textlink="">
      <xdr:nvSpPr>
        <xdr:cNvPr id="473" name="Stačiakampis: suapvalinti kampai 472">
          <a:extLst>
            <a:ext uri="{FF2B5EF4-FFF2-40B4-BE49-F238E27FC236}">
              <a16:creationId xmlns:a16="http://schemas.microsoft.com/office/drawing/2014/main" id="{69B83597-3B4E-4CE0-B45E-1CDD28012F8F}"/>
            </a:ext>
          </a:extLst>
        </xdr:cNvPr>
        <xdr:cNvSpPr/>
      </xdr:nvSpPr>
      <xdr:spPr>
        <a:xfrm>
          <a:off x="2537460" y="177546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42</xdr:row>
      <xdr:rowOff>53340</xdr:rowOff>
    </xdr:from>
    <xdr:to>
      <xdr:col>5</xdr:col>
      <xdr:colOff>563880</xdr:colOff>
      <xdr:row>42</xdr:row>
      <xdr:rowOff>548640</xdr:rowOff>
    </xdr:to>
    <xdr:sp macro="" textlink="">
      <xdr:nvSpPr>
        <xdr:cNvPr id="474" name="Stačiakampis: suapvalinti kampai 473">
          <a:extLst>
            <a:ext uri="{FF2B5EF4-FFF2-40B4-BE49-F238E27FC236}">
              <a16:creationId xmlns:a16="http://schemas.microsoft.com/office/drawing/2014/main" id="{060FDE71-DE18-45F1-B002-D72EFC4D7CD5}"/>
            </a:ext>
          </a:extLst>
        </xdr:cNvPr>
        <xdr:cNvSpPr/>
      </xdr:nvSpPr>
      <xdr:spPr>
        <a:xfrm>
          <a:off x="2522220" y="183261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36</xdr:row>
      <xdr:rowOff>106680</xdr:rowOff>
    </xdr:from>
    <xdr:to>
      <xdr:col>3</xdr:col>
      <xdr:colOff>1630680</xdr:colOff>
      <xdr:row>36</xdr:row>
      <xdr:rowOff>426720</xdr:rowOff>
    </xdr:to>
    <xdr:sp macro="" textlink="">
      <xdr:nvSpPr>
        <xdr:cNvPr id="475" name="Stačiakampis: suapvalinti kampai 474">
          <a:extLst>
            <a:ext uri="{FF2B5EF4-FFF2-40B4-BE49-F238E27FC236}">
              <a16:creationId xmlns:a16="http://schemas.microsoft.com/office/drawing/2014/main" id="{13DD6A67-E7DC-4EE1-9B54-3BA0A532F9ED}"/>
            </a:ext>
          </a:extLst>
        </xdr:cNvPr>
        <xdr:cNvSpPr/>
      </xdr:nvSpPr>
      <xdr:spPr>
        <a:xfrm>
          <a:off x="4617720" y="149504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43</xdr:row>
      <xdr:rowOff>30480</xdr:rowOff>
    </xdr:from>
    <xdr:to>
      <xdr:col>5</xdr:col>
      <xdr:colOff>586740</xdr:colOff>
      <xdr:row>44</xdr:row>
      <xdr:rowOff>7620</xdr:rowOff>
    </xdr:to>
    <xdr:sp macro="" textlink="">
      <xdr:nvSpPr>
        <xdr:cNvPr id="476" name="Stačiakampis: suapvalinti kampai 475">
          <a:extLst>
            <a:ext uri="{FF2B5EF4-FFF2-40B4-BE49-F238E27FC236}">
              <a16:creationId xmlns:a16="http://schemas.microsoft.com/office/drawing/2014/main" id="{A7736517-7B93-4816-ACC2-44EE8E389FE7}"/>
            </a:ext>
          </a:extLst>
        </xdr:cNvPr>
        <xdr:cNvSpPr/>
      </xdr:nvSpPr>
      <xdr:spPr>
        <a:xfrm>
          <a:off x="2545080" y="1888998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55</xdr:row>
      <xdr:rowOff>495300</xdr:rowOff>
    </xdr:from>
    <xdr:to>
      <xdr:col>5</xdr:col>
      <xdr:colOff>220980</xdr:colOff>
      <xdr:row>55</xdr:row>
      <xdr:rowOff>1005840</xdr:rowOff>
    </xdr:to>
    <xdr:sp macro="" textlink="">
      <xdr:nvSpPr>
        <xdr:cNvPr id="477" name="Stačiakampis: suapvalinti kampai 476">
          <a:extLst>
            <a:ext uri="{FF2B5EF4-FFF2-40B4-BE49-F238E27FC236}">
              <a16:creationId xmlns:a16="http://schemas.microsoft.com/office/drawing/2014/main" id="{AC1A35C5-08C7-48C8-AED4-CEA4166C6FB5}"/>
            </a:ext>
          </a:extLst>
        </xdr:cNvPr>
        <xdr:cNvSpPr/>
      </xdr:nvSpPr>
      <xdr:spPr>
        <a:xfrm>
          <a:off x="2179320" y="275310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55</xdr:row>
      <xdr:rowOff>1097280</xdr:rowOff>
    </xdr:from>
    <xdr:to>
      <xdr:col>5</xdr:col>
      <xdr:colOff>243840</xdr:colOff>
      <xdr:row>55</xdr:row>
      <xdr:rowOff>1600200</xdr:rowOff>
    </xdr:to>
    <xdr:sp macro="" textlink="">
      <xdr:nvSpPr>
        <xdr:cNvPr id="478" name="Stačiakampis: suapvalinti kampai 477">
          <a:extLst>
            <a:ext uri="{FF2B5EF4-FFF2-40B4-BE49-F238E27FC236}">
              <a16:creationId xmlns:a16="http://schemas.microsoft.com/office/drawing/2014/main" id="{438799F9-E50F-46C4-9F42-A558E7D2D775}"/>
            </a:ext>
          </a:extLst>
        </xdr:cNvPr>
        <xdr:cNvSpPr/>
      </xdr:nvSpPr>
      <xdr:spPr>
        <a:xfrm>
          <a:off x="2202180" y="281330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55</xdr:row>
      <xdr:rowOff>76200</xdr:rowOff>
    </xdr:from>
    <xdr:to>
      <xdr:col>3</xdr:col>
      <xdr:colOff>1546860</xdr:colOff>
      <xdr:row>55</xdr:row>
      <xdr:rowOff>396240</xdr:rowOff>
    </xdr:to>
    <xdr:sp macro="" textlink="">
      <xdr:nvSpPr>
        <xdr:cNvPr id="479" name="Stačiakampis: suapvalinti kampai 478">
          <a:extLst>
            <a:ext uri="{FF2B5EF4-FFF2-40B4-BE49-F238E27FC236}">
              <a16:creationId xmlns:a16="http://schemas.microsoft.com/office/drawing/2014/main" id="{29182901-171A-4BFA-88AB-6FF26DB56167}"/>
            </a:ext>
          </a:extLst>
        </xdr:cNvPr>
        <xdr:cNvSpPr/>
      </xdr:nvSpPr>
      <xdr:spPr>
        <a:xfrm>
          <a:off x="4533900" y="271119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55</xdr:row>
      <xdr:rowOff>1691640</xdr:rowOff>
    </xdr:from>
    <xdr:to>
      <xdr:col>5</xdr:col>
      <xdr:colOff>274320</xdr:colOff>
      <xdr:row>55</xdr:row>
      <xdr:rowOff>2240280</xdr:rowOff>
    </xdr:to>
    <xdr:sp macro="" textlink="">
      <xdr:nvSpPr>
        <xdr:cNvPr id="480" name="Stačiakampis: suapvalinti kampai 479">
          <a:extLst>
            <a:ext uri="{FF2B5EF4-FFF2-40B4-BE49-F238E27FC236}">
              <a16:creationId xmlns:a16="http://schemas.microsoft.com/office/drawing/2014/main" id="{B2E9C926-E8C0-4C4C-BFE2-F3DE46AE3779}"/>
            </a:ext>
          </a:extLst>
        </xdr:cNvPr>
        <xdr:cNvSpPr/>
      </xdr:nvSpPr>
      <xdr:spPr>
        <a:xfrm>
          <a:off x="2232660" y="2872740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1219200</xdr:colOff>
      <xdr:row>44</xdr:row>
      <xdr:rowOff>68580</xdr:rowOff>
    </xdr:from>
    <xdr:to>
      <xdr:col>5</xdr:col>
      <xdr:colOff>586740</xdr:colOff>
      <xdr:row>44</xdr:row>
      <xdr:rowOff>563880</xdr:rowOff>
    </xdr:to>
    <xdr:sp macro="" textlink="">
      <xdr:nvSpPr>
        <xdr:cNvPr id="481" name="Stačiakampis: suapvalinti kampai 480">
          <a:extLst>
            <a:ext uri="{FF2B5EF4-FFF2-40B4-BE49-F238E27FC236}">
              <a16:creationId xmlns:a16="http://schemas.microsoft.com/office/drawing/2014/main" id="{8C9BDCCB-ED40-4987-90C2-16A34FD8E04E}"/>
            </a:ext>
          </a:extLst>
        </xdr:cNvPr>
        <xdr:cNvSpPr/>
      </xdr:nvSpPr>
      <xdr:spPr>
        <a:xfrm>
          <a:off x="2545080" y="194843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45</xdr:row>
      <xdr:rowOff>45720</xdr:rowOff>
    </xdr:from>
    <xdr:to>
      <xdr:col>5</xdr:col>
      <xdr:colOff>601980</xdr:colOff>
      <xdr:row>45</xdr:row>
      <xdr:rowOff>541020</xdr:rowOff>
    </xdr:to>
    <xdr:sp macro="" textlink="">
      <xdr:nvSpPr>
        <xdr:cNvPr id="482" name="Stačiakampis: suapvalinti kampai 481">
          <a:extLst>
            <a:ext uri="{FF2B5EF4-FFF2-40B4-BE49-F238E27FC236}">
              <a16:creationId xmlns:a16="http://schemas.microsoft.com/office/drawing/2014/main" id="{CD6A26DB-1CAA-4B01-8A8B-515684C596DC}"/>
            </a:ext>
          </a:extLst>
        </xdr:cNvPr>
        <xdr:cNvSpPr/>
      </xdr:nvSpPr>
      <xdr:spPr>
        <a:xfrm>
          <a:off x="2560320" y="201168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51</xdr:row>
      <xdr:rowOff>7620</xdr:rowOff>
    </xdr:from>
    <xdr:to>
      <xdr:col>5</xdr:col>
      <xdr:colOff>617220</xdr:colOff>
      <xdr:row>51</xdr:row>
      <xdr:rowOff>502920</xdr:rowOff>
    </xdr:to>
    <xdr:sp macro="" textlink="">
      <xdr:nvSpPr>
        <xdr:cNvPr id="483" name="Stačiakampis: suapvalinti kampai 482">
          <a:extLst>
            <a:ext uri="{FF2B5EF4-FFF2-40B4-BE49-F238E27FC236}">
              <a16:creationId xmlns:a16="http://schemas.microsoft.com/office/drawing/2014/main" id="{098A7BA9-CFE5-422C-91CA-5A3A12AC4984}"/>
            </a:ext>
          </a:extLst>
        </xdr:cNvPr>
        <xdr:cNvSpPr/>
      </xdr:nvSpPr>
      <xdr:spPr>
        <a:xfrm>
          <a:off x="2575560" y="2370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46</xdr:row>
      <xdr:rowOff>38100</xdr:rowOff>
    </xdr:from>
    <xdr:to>
      <xdr:col>5</xdr:col>
      <xdr:colOff>594360</xdr:colOff>
      <xdr:row>46</xdr:row>
      <xdr:rowOff>533400</xdr:rowOff>
    </xdr:to>
    <xdr:sp macro="" textlink="">
      <xdr:nvSpPr>
        <xdr:cNvPr id="484" name="Stačiakampis: suapvalinti kampai 483">
          <a:extLst>
            <a:ext uri="{FF2B5EF4-FFF2-40B4-BE49-F238E27FC236}">
              <a16:creationId xmlns:a16="http://schemas.microsoft.com/office/drawing/2014/main" id="{F88A57A2-F969-4A3F-ACFB-53B7019D5AF0}"/>
            </a:ext>
          </a:extLst>
        </xdr:cNvPr>
        <xdr:cNvSpPr/>
      </xdr:nvSpPr>
      <xdr:spPr>
        <a:xfrm>
          <a:off x="2552700" y="207035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47</xdr:row>
      <xdr:rowOff>38100</xdr:rowOff>
    </xdr:from>
    <xdr:to>
      <xdr:col>5</xdr:col>
      <xdr:colOff>601980</xdr:colOff>
      <xdr:row>47</xdr:row>
      <xdr:rowOff>533400</xdr:rowOff>
    </xdr:to>
    <xdr:sp macro="" textlink="">
      <xdr:nvSpPr>
        <xdr:cNvPr id="485" name="Stačiakampis: suapvalinti kampai 484">
          <a:extLst>
            <a:ext uri="{FF2B5EF4-FFF2-40B4-BE49-F238E27FC236}">
              <a16:creationId xmlns:a16="http://schemas.microsoft.com/office/drawing/2014/main" id="{9ACACBCE-F789-4C8D-AB32-FC17E9CE939F}"/>
            </a:ext>
          </a:extLst>
        </xdr:cNvPr>
        <xdr:cNvSpPr/>
      </xdr:nvSpPr>
      <xdr:spPr>
        <a:xfrm>
          <a:off x="2560320" y="212979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1242060</xdr:colOff>
      <xdr:row>48</xdr:row>
      <xdr:rowOff>7620</xdr:rowOff>
    </xdr:from>
    <xdr:to>
      <xdr:col>5</xdr:col>
      <xdr:colOff>609600</xdr:colOff>
      <xdr:row>48</xdr:row>
      <xdr:rowOff>502920</xdr:rowOff>
    </xdr:to>
    <xdr:sp macro="" textlink="">
      <xdr:nvSpPr>
        <xdr:cNvPr id="486" name="Stačiakampis: suapvalinti kampai 485">
          <a:extLst>
            <a:ext uri="{FF2B5EF4-FFF2-40B4-BE49-F238E27FC236}">
              <a16:creationId xmlns:a16="http://schemas.microsoft.com/office/drawing/2014/main" id="{F1E196D7-8CFA-440D-A567-FEEDF9245A24}"/>
            </a:ext>
          </a:extLst>
        </xdr:cNvPr>
        <xdr:cNvSpPr/>
      </xdr:nvSpPr>
      <xdr:spPr>
        <a:xfrm>
          <a:off x="2567940" y="218922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49</xdr:row>
      <xdr:rowOff>30480</xdr:rowOff>
    </xdr:from>
    <xdr:to>
      <xdr:col>5</xdr:col>
      <xdr:colOff>609600</xdr:colOff>
      <xdr:row>49</xdr:row>
      <xdr:rowOff>525780</xdr:rowOff>
    </xdr:to>
    <xdr:sp macro="" textlink="">
      <xdr:nvSpPr>
        <xdr:cNvPr id="487" name="Stačiakampis: suapvalinti kampai 486">
          <a:extLst>
            <a:ext uri="{FF2B5EF4-FFF2-40B4-BE49-F238E27FC236}">
              <a16:creationId xmlns:a16="http://schemas.microsoft.com/office/drawing/2014/main" id="{33C118AB-D2F4-4C31-89FF-0604D9C3780A}"/>
            </a:ext>
          </a:extLst>
        </xdr:cNvPr>
        <xdr:cNvSpPr/>
      </xdr:nvSpPr>
      <xdr:spPr>
        <a:xfrm>
          <a:off x="2567940" y="2250948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50</xdr:row>
      <xdr:rowOff>38100</xdr:rowOff>
    </xdr:from>
    <xdr:to>
      <xdr:col>5</xdr:col>
      <xdr:colOff>594360</xdr:colOff>
      <xdr:row>50</xdr:row>
      <xdr:rowOff>533400</xdr:rowOff>
    </xdr:to>
    <xdr:sp macro="" textlink="">
      <xdr:nvSpPr>
        <xdr:cNvPr id="488" name="Stačiakampis: suapvalinti kampai 487">
          <a:extLst>
            <a:ext uri="{FF2B5EF4-FFF2-40B4-BE49-F238E27FC236}">
              <a16:creationId xmlns:a16="http://schemas.microsoft.com/office/drawing/2014/main" id="{32F93B63-6D89-4BEB-BA5A-4840C0144241}"/>
            </a:ext>
          </a:extLst>
        </xdr:cNvPr>
        <xdr:cNvSpPr/>
      </xdr:nvSpPr>
      <xdr:spPr>
        <a:xfrm>
          <a:off x="2552700" y="231190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853440</xdr:colOff>
      <xdr:row>57</xdr:row>
      <xdr:rowOff>495300</xdr:rowOff>
    </xdr:from>
    <xdr:to>
      <xdr:col>5</xdr:col>
      <xdr:colOff>220980</xdr:colOff>
      <xdr:row>57</xdr:row>
      <xdr:rowOff>1005840</xdr:rowOff>
    </xdr:to>
    <xdr:sp macro="" textlink="">
      <xdr:nvSpPr>
        <xdr:cNvPr id="489" name="Stačiakampis: suapvalinti kampai 488">
          <a:extLst>
            <a:ext uri="{FF2B5EF4-FFF2-40B4-BE49-F238E27FC236}">
              <a16:creationId xmlns:a16="http://schemas.microsoft.com/office/drawing/2014/main" id="{B172F814-D408-481B-A761-C53615CF1D9D}"/>
            </a:ext>
          </a:extLst>
        </xdr:cNvPr>
        <xdr:cNvSpPr/>
      </xdr:nvSpPr>
      <xdr:spPr>
        <a:xfrm>
          <a:off x="2179320" y="32369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įdiegti žiedinės ekonomikos (beatliekės gamybos) principus</a:t>
          </a:r>
        </a:p>
      </xdr:txBody>
    </xdr:sp>
    <xdr:clientData/>
  </xdr:twoCellAnchor>
  <xdr:twoCellAnchor>
    <xdr:from>
      <xdr:col>1</xdr:col>
      <xdr:colOff>876300</xdr:colOff>
      <xdr:row>57</xdr:row>
      <xdr:rowOff>1097280</xdr:rowOff>
    </xdr:from>
    <xdr:to>
      <xdr:col>5</xdr:col>
      <xdr:colOff>243840</xdr:colOff>
      <xdr:row>57</xdr:row>
      <xdr:rowOff>1600200</xdr:rowOff>
    </xdr:to>
    <xdr:sp macro="" textlink="">
      <xdr:nvSpPr>
        <xdr:cNvPr id="490" name="Stačiakampis: suapvalinti kampai 489">
          <a:extLst>
            <a:ext uri="{FF2B5EF4-FFF2-40B4-BE49-F238E27FC236}">
              <a16:creationId xmlns:a16="http://schemas.microsoft.com/office/drawing/2014/main" id="{E70A0143-AD20-462B-85E7-9BEE426F4BCE}"/>
            </a:ext>
          </a:extLst>
        </xdr:cNvPr>
        <xdr:cNvSpPr/>
      </xdr:nvSpPr>
      <xdr:spPr>
        <a:xfrm>
          <a:off x="2202180" y="329717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57</xdr:row>
      <xdr:rowOff>76200</xdr:rowOff>
    </xdr:from>
    <xdr:to>
      <xdr:col>3</xdr:col>
      <xdr:colOff>1546860</xdr:colOff>
      <xdr:row>57</xdr:row>
      <xdr:rowOff>396240</xdr:rowOff>
    </xdr:to>
    <xdr:sp macro="" textlink="">
      <xdr:nvSpPr>
        <xdr:cNvPr id="491" name="Stačiakampis: suapvalinti kampai 490">
          <a:extLst>
            <a:ext uri="{FF2B5EF4-FFF2-40B4-BE49-F238E27FC236}">
              <a16:creationId xmlns:a16="http://schemas.microsoft.com/office/drawing/2014/main" id="{2D5C8CEC-E1FF-4DC9-89DD-9E493AF622D1}"/>
            </a:ext>
          </a:extLst>
        </xdr:cNvPr>
        <xdr:cNvSpPr/>
      </xdr:nvSpPr>
      <xdr:spPr>
        <a:xfrm>
          <a:off x="4533900" y="319506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830580</xdr:colOff>
      <xdr:row>61</xdr:row>
      <xdr:rowOff>45719</xdr:rowOff>
    </xdr:from>
    <xdr:to>
      <xdr:col>6</xdr:col>
      <xdr:colOff>380999</xdr:colOff>
      <xdr:row>62</xdr:row>
      <xdr:rowOff>1904</xdr:rowOff>
    </xdr:to>
    <xdr:sp macro="" textlink="">
      <xdr:nvSpPr>
        <xdr:cNvPr id="492" name="Stačiakampis: suapvalinti kampai 491">
          <a:extLst>
            <a:ext uri="{FF2B5EF4-FFF2-40B4-BE49-F238E27FC236}">
              <a16:creationId xmlns:a16="http://schemas.microsoft.com/office/drawing/2014/main" id="{FE1B8096-B174-4EB1-B262-698AACFB23DA}"/>
            </a:ext>
          </a:extLst>
        </xdr:cNvPr>
        <xdr:cNvSpPr/>
      </xdr:nvSpPr>
      <xdr:spPr>
        <a:xfrm>
          <a:off x="2116455" y="38136194"/>
          <a:ext cx="9208769" cy="58483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62</xdr:row>
      <xdr:rowOff>38100</xdr:rowOff>
    </xdr:from>
    <xdr:to>
      <xdr:col>6</xdr:col>
      <xdr:colOff>342900</xdr:colOff>
      <xdr:row>62</xdr:row>
      <xdr:rowOff>548640</xdr:rowOff>
    </xdr:to>
    <xdr:sp macro="" textlink="">
      <xdr:nvSpPr>
        <xdr:cNvPr id="493" name="Stačiakampis: suapvalinti kampai 492">
          <a:extLst>
            <a:ext uri="{FF2B5EF4-FFF2-40B4-BE49-F238E27FC236}">
              <a16:creationId xmlns:a16="http://schemas.microsoft.com/office/drawing/2014/main" id="{8E599BEB-DBD9-4549-8452-9BDF33EE8C14}"/>
            </a:ext>
          </a:extLst>
        </xdr:cNvPr>
        <xdr:cNvSpPr/>
      </xdr:nvSpPr>
      <xdr:spPr>
        <a:xfrm>
          <a:off x="2164080" y="3721608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60</xdr:row>
      <xdr:rowOff>114300</xdr:rowOff>
    </xdr:from>
    <xdr:to>
      <xdr:col>4</xdr:col>
      <xdr:colOff>457200</xdr:colOff>
      <xdr:row>60</xdr:row>
      <xdr:rowOff>434340</xdr:rowOff>
    </xdr:to>
    <xdr:sp macro="" textlink="">
      <xdr:nvSpPr>
        <xdr:cNvPr id="494" name="Stačiakampis: suapvalinti kampai 493">
          <a:extLst>
            <a:ext uri="{FF2B5EF4-FFF2-40B4-BE49-F238E27FC236}">
              <a16:creationId xmlns:a16="http://schemas.microsoft.com/office/drawing/2014/main" id="{E0403BDC-9F0C-4DE3-A639-E5189C014179}"/>
            </a:ext>
          </a:extLst>
        </xdr:cNvPr>
        <xdr:cNvSpPr/>
      </xdr:nvSpPr>
      <xdr:spPr>
        <a:xfrm>
          <a:off x="4541520" y="3592830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63</xdr:row>
      <xdr:rowOff>45720</xdr:rowOff>
    </xdr:from>
    <xdr:to>
      <xdr:col>6</xdr:col>
      <xdr:colOff>304800</xdr:colOff>
      <xdr:row>63</xdr:row>
      <xdr:rowOff>541020</xdr:rowOff>
    </xdr:to>
    <xdr:sp macro="" textlink="">
      <xdr:nvSpPr>
        <xdr:cNvPr id="495" name="Stačiakampis: suapvalinti kampai 494">
          <a:extLst>
            <a:ext uri="{FF2B5EF4-FFF2-40B4-BE49-F238E27FC236}">
              <a16:creationId xmlns:a16="http://schemas.microsoft.com/office/drawing/2014/main" id="{CCE7E153-3AF1-4A1F-9600-107C08265D66}"/>
            </a:ext>
          </a:extLst>
        </xdr:cNvPr>
        <xdr:cNvSpPr/>
      </xdr:nvSpPr>
      <xdr:spPr>
        <a:xfrm>
          <a:off x="2148840" y="378637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64</xdr:row>
      <xdr:rowOff>38100</xdr:rowOff>
    </xdr:from>
    <xdr:to>
      <xdr:col>6</xdr:col>
      <xdr:colOff>320040</xdr:colOff>
      <xdr:row>64</xdr:row>
      <xdr:rowOff>533400</xdr:rowOff>
    </xdr:to>
    <xdr:sp macro="" textlink="">
      <xdr:nvSpPr>
        <xdr:cNvPr id="496" name="Stačiakampis: suapvalinti kampai 495">
          <a:extLst>
            <a:ext uri="{FF2B5EF4-FFF2-40B4-BE49-F238E27FC236}">
              <a16:creationId xmlns:a16="http://schemas.microsoft.com/office/drawing/2014/main" id="{9D8F0C75-3360-4171-A103-19358CA2F59F}"/>
            </a:ext>
          </a:extLst>
        </xdr:cNvPr>
        <xdr:cNvSpPr/>
      </xdr:nvSpPr>
      <xdr:spPr>
        <a:xfrm>
          <a:off x="2164080" y="38481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65</xdr:row>
      <xdr:rowOff>45720</xdr:rowOff>
    </xdr:from>
    <xdr:to>
      <xdr:col>6</xdr:col>
      <xdr:colOff>320040</xdr:colOff>
      <xdr:row>65</xdr:row>
      <xdr:rowOff>541020</xdr:rowOff>
    </xdr:to>
    <xdr:sp macro="" textlink="">
      <xdr:nvSpPr>
        <xdr:cNvPr id="497" name="Stačiakampis: suapvalinti kampai 496">
          <a:extLst>
            <a:ext uri="{FF2B5EF4-FFF2-40B4-BE49-F238E27FC236}">
              <a16:creationId xmlns:a16="http://schemas.microsoft.com/office/drawing/2014/main" id="{A2923E4D-26FB-431F-BA9D-56ECCE517125}"/>
            </a:ext>
          </a:extLst>
        </xdr:cNvPr>
        <xdr:cNvSpPr/>
      </xdr:nvSpPr>
      <xdr:spPr>
        <a:xfrm>
          <a:off x="2164080" y="390601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66</xdr:row>
      <xdr:rowOff>53340</xdr:rowOff>
    </xdr:from>
    <xdr:to>
      <xdr:col>6</xdr:col>
      <xdr:colOff>335280</xdr:colOff>
      <xdr:row>66</xdr:row>
      <xdr:rowOff>548640</xdr:rowOff>
    </xdr:to>
    <xdr:sp macro="" textlink="">
      <xdr:nvSpPr>
        <xdr:cNvPr id="498" name="Stačiakampis: suapvalinti kampai 497">
          <a:extLst>
            <a:ext uri="{FF2B5EF4-FFF2-40B4-BE49-F238E27FC236}">
              <a16:creationId xmlns:a16="http://schemas.microsoft.com/office/drawing/2014/main" id="{04864127-C5CA-4F31-BED3-5BC2B959ACEE}"/>
            </a:ext>
          </a:extLst>
        </xdr:cNvPr>
        <xdr:cNvSpPr/>
      </xdr:nvSpPr>
      <xdr:spPr>
        <a:xfrm>
          <a:off x="2179320" y="396392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67</xdr:row>
      <xdr:rowOff>60960</xdr:rowOff>
    </xdr:from>
    <xdr:to>
      <xdr:col>6</xdr:col>
      <xdr:colOff>335280</xdr:colOff>
      <xdr:row>67</xdr:row>
      <xdr:rowOff>556260</xdr:rowOff>
    </xdr:to>
    <xdr:sp macro="" textlink="">
      <xdr:nvSpPr>
        <xdr:cNvPr id="499" name="Stačiakampis: suapvalinti kampai 498">
          <a:extLst>
            <a:ext uri="{FF2B5EF4-FFF2-40B4-BE49-F238E27FC236}">
              <a16:creationId xmlns:a16="http://schemas.microsoft.com/office/drawing/2014/main" id="{8B455816-CCDF-4ABF-8738-34FB890EAE9E}"/>
            </a:ext>
          </a:extLst>
        </xdr:cNvPr>
        <xdr:cNvSpPr/>
      </xdr:nvSpPr>
      <xdr:spPr>
        <a:xfrm>
          <a:off x="2179320" y="402183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ir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68</xdr:row>
      <xdr:rowOff>38100</xdr:rowOff>
    </xdr:from>
    <xdr:to>
      <xdr:col>6</xdr:col>
      <xdr:colOff>304800</xdr:colOff>
      <xdr:row>68</xdr:row>
      <xdr:rowOff>533400</xdr:rowOff>
    </xdr:to>
    <xdr:sp macro="" textlink="">
      <xdr:nvSpPr>
        <xdr:cNvPr id="500" name="Stačiakampis: suapvalinti kampai 499">
          <a:extLst>
            <a:ext uri="{FF2B5EF4-FFF2-40B4-BE49-F238E27FC236}">
              <a16:creationId xmlns:a16="http://schemas.microsoft.com/office/drawing/2014/main" id="{16202AF3-6F53-4F78-B77A-35524AC61F0D}"/>
            </a:ext>
          </a:extLst>
        </xdr:cNvPr>
        <xdr:cNvSpPr/>
      </xdr:nvSpPr>
      <xdr:spPr>
        <a:xfrm>
          <a:off x="2148840" y="40812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71</xdr:row>
      <xdr:rowOff>495300</xdr:rowOff>
    </xdr:from>
    <xdr:to>
      <xdr:col>5</xdr:col>
      <xdr:colOff>220980</xdr:colOff>
      <xdr:row>71</xdr:row>
      <xdr:rowOff>1005840</xdr:rowOff>
    </xdr:to>
    <xdr:sp macro="" textlink="">
      <xdr:nvSpPr>
        <xdr:cNvPr id="501" name="Stačiakampis: suapvalinti kampai 500">
          <a:extLst>
            <a:ext uri="{FF2B5EF4-FFF2-40B4-BE49-F238E27FC236}">
              <a16:creationId xmlns:a16="http://schemas.microsoft.com/office/drawing/2014/main" id="{BB2E5137-6836-47CF-A3F3-94938CA7861B}"/>
            </a:ext>
          </a:extLst>
        </xdr:cNvPr>
        <xdr:cNvSpPr/>
      </xdr:nvSpPr>
      <xdr:spPr>
        <a:xfrm>
          <a:off x="2179320" y="439902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71</xdr:row>
      <xdr:rowOff>1097280</xdr:rowOff>
    </xdr:from>
    <xdr:to>
      <xdr:col>5</xdr:col>
      <xdr:colOff>243840</xdr:colOff>
      <xdr:row>71</xdr:row>
      <xdr:rowOff>1600200</xdr:rowOff>
    </xdr:to>
    <xdr:sp macro="" textlink="">
      <xdr:nvSpPr>
        <xdr:cNvPr id="502" name="Stačiakampis: suapvalinti kampai 501">
          <a:extLst>
            <a:ext uri="{FF2B5EF4-FFF2-40B4-BE49-F238E27FC236}">
              <a16:creationId xmlns:a16="http://schemas.microsoft.com/office/drawing/2014/main" id="{EE875DE9-CBFA-495F-8229-D576B8BB1065}"/>
            </a:ext>
          </a:extLst>
        </xdr:cNvPr>
        <xdr:cNvSpPr/>
      </xdr:nvSpPr>
      <xdr:spPr>
        <a:xfrm>
          <a:off x="2202180" y="445922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71</xdr:row>
      <xdr:rowOff>76200</xdr:rowOff>
    </xdr:from>
    <xdr:to>
      <xdr:col>3</xdr:col>
      <xdr:colOff>1546860</xdr:colOff>
      <xdr:row>71</xdr:row>
      <xdr:rowOff>396240</xdr:rowOff>
    </xdr:to>
    <xdr:sp macro="" textlink="">
      <xdr:nvSpPr>
        <xdr:cNvPr id="503" name="Stačiakampis: suapvalinti kampai 502">
          <a:extLst>
            <a:ext uri="{FF2B5EF4-FFF2-40B4-BE49-F238E27FC236}">
              <a16:creationId xmlns:a16="http://schemas.microsoft.com/office/drawing/2014/main" id="{9DF4F73A-4C15-4B11-BD1A-5E9EA69C74E0}"/>
            </a:ext>
          </a:extLst>
        </xdr:cNvPr>
        <xdr:cNvSpPr/>
      </xdr:nvSpPr>
      <xdr:spPr>
        <a:xfrm>
          <a:off x="4533900" y="435711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75</xdr:row>
      <xdr:rowOff>495300</xdr:rowOff>
    </xdr:from>
    <xdr:to>
      <xdr:col>5</xdr:col>
      <xdr:colOff>220980</xdr:colOff>
      <xdr:row>75</xdr:row>
      <xdr:rowOff>1005840</xdr:rowOff>
    </xdr:to>
    <xdr:sp macro="" textlink="">
      <xdr:nvSpPr>
        <xdr:cNvPr id="504" name="Stačiakampis: suapvalinti kampai 503">
          <a:extLst>
            <a:ext uri="{FF2B5EF4-FFF2-40B4-BE49-F238E27FC236}">
              <a16:creationId xmlns:a16="http://schemas.microsoft.com/office/drawing/2014/main" id="{5987F28C-E08C-47DF-95E6-16A180EA1671}"/>
            </a:ext>
          </a:extLst>
        </xdr:cNvPr>
        <xdr:cNvSpPr/>
      </xdr:nvSpPr>
      <xdr:spPr>
        <a:xfrm>
          <a:off x="2179320" y="47731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75</xdr:row>
      <xdr:rowOff>1097280</xdr:rowOff>
    </xdr:from>
    <xdr:to>
      <xdr:col>5</xdr:col>
      <xdr:colOff>243840</xdr:colOff>
      <xdr:row>75</xdr:row>
      <xdr:rowOff>1600200</xdr:rowOff>
    </xdr:to>
    <xdr:sp macro="" textlink="">
      <xdr:nvSpPr>
        <xdr:cNvPr id="505" name="Stačiakampis: suapvalinti kampai 504">
          <a:extLst>
            <a:ext uri="{FF2B5EF4-FFF2-40B4-BE49-F238E27FC236}">
              <a16:creationId xmlns:a16="http://schemas.microsoft.com/office/drawing/2014/main" id="{9F9C2DDB-6D7B-483B-97F8-7E71A47EF0F4}"/>
            </a:ext>
          </a:extLst>
        </xdr:cNvPr>
        <xdr:cNvSpPr/>
      </xdr:nvSpPr>
      <xdr:spPr>
        <a:xfrm>
          <a:off x="2202180" y="48333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75</xdr:row>
      <xdr:rowOff>76200</xdr:rowOff>
    </xdr:from>
    <xdr:to>
      <xdr:col>3</xdr:col>
      <xdr:colOff>1546860</xdr:colOff>
      <xdr:row>75</xdr:row>
      <xdr:rowOff>396240</xdr:rowOff>
    </xdr:to>
    <xdr:sp macro="" textlink="">
      <xdr:nvSpPr>
        <xdr:cNvPr id="506" name="Stačiakampis: suapvalinti kampai 505">
          <a:extLst>
            <a:ext uri="{FF2B5EF4-FFF2-40B4-BE49-F238E27FC236}">
              <a16:creationId xmlns:a16="http://schemas.microsoft.com/office/drawing/2014/main" id="{ABD40F4B-E182-4395-95D1-E2929AE4BBF5}"/>
            </a:ext>
          </a:extLst>
        </xdr:cNvPr>
        <xdr:cNvSpPr/>
      </xdr:nvSpPr>
      <xdr:spPr>
        <a:xfrm>
          <a:off x="4533900" y="47312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75</xdr:row>
      <xdr:rowOff>1676400</xdr:rowOff>
    </xdr:from>
    <xdr:to>
      <xdr:col>5</xdr:col>
      <xdr:colOff>251460</xdr:colOff>
      <xdr:row>75</xdr:row>
      <xdr:rowOff>2179320</xdr:rowOff>
    </xdr:to>
    <xdr:sp macro="" textlink="">
      <xdr:nvSpPr>
        <xdr:cNvPr id="507" name="Stačiakampis: suapvalinti kampai 506">
          <a:extLst>
            <a:ext uri="{FF2B5EF4-FFF2-40B4-BE49-F238E27FC236}">
              <a16:creationId xmlns:a16="http://schemas.microsoft.com/office/drawing/2014/main" id="{138EB597-8AF1-494E-9A50-17813797F106}"/>
            </a:ext>
          </a:extLst>
        </xdr:cNvPr>
        <xdr:cNvSpPr/>
      </xdr:nvSpPr>
      <xdr:spPr>
        <a:xfrm>
          <a:off x="2209800" y="489127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853440</xdr:colOff>
      <xdr:row>79</xdr:row>
      <xdr:rowOff>495300</xdr:rowOff>
    </xdr:from>
    <xdr:to>
      <xdr:col>5</xdr:col>
      <xdr:colOff>220980</xdr:colOff>
      <xdr:row>79</xdr:row>
      <xdr:rowOff>1005840</xdr:rowOff>
    </xdr:to>
    <xdr:sp macro="" textlink="">
      <xdr:nvSpPr>
        <xdr:cNvPr id="508" name="Stačiakampis: suapvalinti kampai 507">
          <a:extLst>
            <a:ext uri="{FF2B5EF4-FFF2-40B4-BE49-F238E27FC236}">
              <a16:creationId xmlns:a16="http://schemas.microsoft.com/office/drawing/2014/main" id="{69A746E7-5057-4A1F-B816-6C19BC5487B9}"/>
            </a:ext>
          </a:extLst>
        </xdr:cNvPr>
        <xdr:cNvSpPr/>
      </xdr:nvSpPr>
      <xdr:spPr>
        <a:xfrm>
          <a:off x="2179320" y="52562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79</xdr:row>
      <xdr:rowOff>76200</xdr:rowOff>
    </xdr:from>
    <xdr:to>
      <xdr:col>3</xdr:col>
      <xdr:colOff>1874520</xdr:colOff>
      <xdr:row>79</xdr:row>
      <xdr:rowOff>396240</xdr:rowOff>
    </xdr:to>
    <xdr:sp macro="" textlink="">
      <xdr:nvSpPr>
        <xdr:cNvPr id="509" name="Stačiakampis: suapvalinti kampai 508">
          <a:extLst>
            <a:ext uri="{FF2B5EF4-FFF2-40B4-BE49-F238E27FC236}">
              <a16:creationId xmlns:a16="http://schemas.microsoft.com/office/drawing/2014/main" id="{A8F125CD-900A-44FD-9488-148B5B5FE503}"/>
            </a:ext>
          </a:extLst>
        </xdr:cNvPr>
        <xdr:cNvSpPr/>
      </xdr:nvSpPr>
      <xdr:spPr>
        <a:xfrm>
          <a:off x="4533900" y="521436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83</xdr:row>
      <xdr:rowOff>45720</xdr:rowOff>
    </xdr:from>
    <xdr:to>
      <xdr:col>6</xdr:col>
      <xdr:colOff>381000</xdr:colOff>
      <xdr:row>83</xdr:row>
      <xdr:rowOff>548640</xdr:rowOff>
    </xdr:to>
    <xdr:sp macro="" textlink="">
      <xdr:nvSpPr>
        <xdr:cNvPr id="510" name="Stačiakampis: suapvalinti kampai 509">
          <a:extLst>
            <a:ext uri="{FF2B5EF4-FFF2-40B4-BE49-F238E27FC236}">
              <a16:creationId xmlns:a16="http://schemas.microsoft.com/office/drawing/2014/main" id="{2BA64776-CDF7-4A2F-B148-BA96094D9232}"/>
            </a:ext>
          </a:extLst>
        </xdr:cNvPr>
        <xdr:cNvSpPr/>
      </xdr:nvSpPr>
      <xdr:spPr>
        <a:xfrm>
          <a:off x="2171700" y="5629656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84</xdr:row>
      <xdr:rowOff>38100</xdr:rowOff>
    </xdr:from>
    <xdr:to>
      <xdr:col>6</xdr:col>
      <xdr:colOff>342900</xdr:colOff>
      <xdr:row>84</xdr:row>
      <xdr:rowOff>548640</xdr:rowOff>
    </xdr:to>
    <xdr:sp macro="" textlink="">
      <xdr:nvSpPr>
        <xdr:cNvPr id="511" name="Stačiakampis: suapvalinti kampai 510">
          <a:extLst>
            <a:ext uri="{FF2B5EF4-FFF2-40B4-BE49-F238E27FC236}">
              <a16:creationId xmlns:a16="http://schemas.microsoft.com/office/drawing/2014/main" id="{B6FE9EB7-E37B-43F7-83CF-4FE4964D2F2F}"/>
            </a:ext>
          </a:extLst>
        </xdr:cNvPr>
        <xdr:cNvSpPr/>
      </xdr:nvSpPr>
      <xdr:spPr>
        <a:xfrm>
          <a:off x="2164080" y="5692902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85</xdr:row>
      <xdr:rowOff>45720</xdr:rowOff>
    </xdr:from>
    <xdr:to>
      <xdr:col>6</xdr:col>
      <xdr:colOff>304800</xdr:colOff>
      <xdr:row>85</xdr:row>
      <xdr:rowOff>541020</xdr:rowOff>
    </xdr:to>
    <xdr:sp macro="" textlink="">
      <xdr:nvSpPr>
        <xdr:cNvPr id="512" name="Stačiakampis: suapvalinti kampai 511">
          <a:extLst>
            <a:ext uri="{FF2B5EF4-FFF2-40B4-BE49-F238E27FC236}">
              <a16:creationId xmlns:a16="http://schemas.microsoft.com/office/drawing/2014/main" id="{E9FC3DA9-5628-416D-8B9B-F5EA2BF5CEDA}"/>
            </a:ext>
          </a:extLst>
        </xdr:cNvPr>
        <xdr:cNvSpPr/>
      </xdr:nvSpPr>
      <xdr:spPr>
        <a:xfrm>
          <a:off x="2148840" y="57576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86</xdr:row>
      <xdr:rowOff>38100</xdr:rowOff>
    </xdr:from>
    <xdr:to>
      <xdr:col>6</xdr:col>
      <xdr:colOff>320040</xdr:colOff>
      <xdr:row>86</xdr:row>
      <xdr:rowOff>533400</xdr:rowOff>
    </xdr:to>
    <xdr:sp macro="" textlink="">
      <xdr:nvSpPr>
        <xdr:cNvPr id="513" name="Stačiakampis: suapvalinti kampai 512">
          <a:extLst>
            <a:ext uri="{FF2B5EF4-FFF2-40B4-BE49-F238E27FC236}">
              <a16:creationId xmlns:a16="http://schemas.microsoft.com/office/drawing/2014/main" id="{5C5AD03C-A3F5-4006-A313-B05E68B9E760}"/>
            </a:ext>
          </a:extLst>
        </xdr:cNvPr>
        <xdr:cNvSpPr/>
      </xdr:nvSpPr>
      <xdr:spPr>
        <a:xfrm>
          <a:off x="2164080" y="58193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87</xdr:row>
      <xdr:rowOff>45720</xdr:rowOff>
    </xdr:from>
    <xdr:to>
      <xdr:col>6</xdr:col>
      <xdr:colOff>320040</xdr:colOff>
      <xdr:row>87</xdr:row>
      <xdr:rowOff>541020</xdr:rowOff>
    </xdr:to>
    <xdr:sp macro="" textlink="">
      <xdr:nvSpPr>
        <xdr:cNvPr id="514" name="Stačiakampis: suapvalinti kampai 513">
          <a:extLst>
            <a:ext uri="{FF2B5EF4-FFF2-40B4-BE49-F238E27FC236}">
              <a16:creationId xmlns:a16="http://schemas.microsoft.com/office/drawing/2014/main" id="{2CAEE42B-D320-4621-802F-FAEA6390DFBD}"/>
            </a:ext>
          </a:extLst>
        </xdr:cNvPr>
        <xdr:cNvSpPr/>
      </xdr:nvSpPr>
      <xdr:spPr>
        <a:xfrm>
          <a:off x="2164080" y="587730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88</xdr:row>
      <xdr:rowOff>53340</xdr:rowOff>
    </xdr:from>
    <xdr:to>
      <xdr:col>6</xdr:col>
      <xdr:colOff>335280</xdr:colOff>
      <xdr:row>88</xdr:row>
      <xdr:rowOff>548640</xdr:rowOff>
    </xdr:to>
    <xdr:sp macro="" textlink="">
      <xdr:nvSpPr>
        <xdr:cNvPr id="515" name="Stačiakampis: suapvalinti kampai 514">
          <a:extLst>
            <a:ext uri="{FF2B5EF4-FFF2-40B4-BE49-F238E27FC236}">
              <a16:creationId xmlns:a16="http://schemas.microsoft.com/office/drawing/2014/main" id="{092790DE-AD7B-43C3-9A3B-1CF01499E6CA}"/>
            </a:ext>
          </a:extLst>
        </xdr:cNvPr>
        <xdr:cNvSpPr/>
      </xdr:nvSpPr>
      <xdr:spPr>
        <a:xfrm>
          <a:off x="2179320" y="593521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89</xdr:row>
      <xdr:rowOff>60960</xdr:rowOff>
    </xdr:from>
    <xdr:to>
      <xdr:col>6</xdr:col>
      <xdr:colOff>335280</xdr:colOff>
      <xdr:row>89</xdr:row>
      <xdr:rowOff>556260</xdr:rowOff>
    </xdr:to>
    <xdr:sp macro="" textlink="">
      <xdr:nvSpPr>
        <xdr:cNvPr id="516" name="Stačiakampis: suapvalinti kampai 515">
          <a:extLst>
            <a:ext uri="{FF2B5EF4-FFF2-40B4-BE49-F238E27FC236}">
              <a16:creationId xmlns:a16="http://schemas.microsoft.com/office/drawing/2014/main" id="{2A28A7E3-CE77-4449-BFE4-70CAF8D47882}"/>
            </a:ext>
          </a:extLst>
        </xdr:cNvPr>
        <xdr:cNvSpPr/>
      </xdr:nvSpPr>
      <xdr:spPr>
        <a:xfrm>
          <a:off x="2179320" y="599313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90</xdr:row>
      <xdr:rowOff>45720</xdr:rowOff>
    </xdr:from>
    <xdr:to>
      <xdr:col>6</xdr:col>
      <xdr:colOff>281940</xdr:colOff>
      <xdr:row>90</xdr:row>
      <xdr:rowOff>541020</xdr:rowOff>
    </xdr:to>
    <xdr:sp macro="" textlink="">
      <xdr:nvSpPr>
        <xdr:cNvPr id="517" name="Stačiakampis: suapvalinti kampai 516">
          <a:extLst>
            <a:ext uri="{FF2B5EF4-FFF2-40B4-BE49-F238E27FC236}">
              <a16:creationId xmlns:a16="http://schemas.microsoft.com/office/drawing/2014/main" id="{013408F5-AA47-4E68-A602-65E83E2748D6}"/>
            </a:ext>
          </a:extLst>
        </xdr:cNvPr>
        <xdr:cNvSpPr/>
      </xdr:nvSpPr>
      <xdr:spPr>
        <a:xfrm>
          <a:off x="2125980" y="605332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82</xdr:row>
      <xdr:rowOff>15240</xdr:rowOff>
    </xdr:from>
    <xdr:to>
      <xdr:col>4</xdr:col>
      <xdr:colOff>1272540</xdr:colOff>
      <xdr:row>82</xdr:row>
      <xdr:rowOff>472440</xdr:rowOff>
    </xdr:to>
    <xdr:sp macro="" textlink="">
      <xdr:nvSpPr>
        <xdr:cNvPr id="518" name="Stačiakampis: suapvalinti kampai 517">
          <a:extLst>
            <a:ext uri="{FF2B5EF4-FFF2-40B4-BE49-F238E27FC236}">
              <a16:creationId xmlns:a16="http://schemas.microsoft.com/office/drawing/2014/main" id="{CB531FCE-8012-4454-87A5-ACEB4DCD3FC2}"/>
            </a:ext>
          </a:extLst>
        </xdr:cNvPr>
        <xdr:cNvSpPr/>
      </xdr:nvSpPr>
      <xdr:spPr>
        <a:xfrm>
          <a:off x="3688080" y="5576316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91</xdr:row>
      <xdr:rowOff>60960</xdr:rowOff>
    </xdr:from>
    <xdr:to>
      <xdr:col>6</xdr:col>
      <xdr:colOff>289560</xdr:colOff>
      <xdr:row>91</xdr:row>
      <xdr:rowOff>579120</xdr:rowOff>
    </xdr:to>
    <xdr:sp macro="" textlink="">
      <xdr:nvSpPr>
        <xdr:cNvPr id="519" name="Stačiakampis: suapvalinti kampai 518">
          <a:extLst>
            <a:ext uri="{FF2B5EF4-FFF2-40B4-BE49-F238E27FC236}">
              <a16:creationId xmlns:a16="http://schemas.microsoft.com/office/drawing/2014/main" id="{D9333E58-6860-49FD-909E-78712ED56919}"/>
            </a:ext>
          </a:extLst>
        </xdr:cNvPr>
        <xdr:cNvSpPr/>
      </xdr:nvSpPr>
      <xdr:spPr>
        <a:xfrm>
          <a:off x="2133600" y="6112002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95</xdr:row>
      <xdr:rowOff>495300</xdr:rowOff>
    </xdr:from>
    <xdr:to>
      <xdr:col>5</xdr:col>
      <xdr:colOff>220980</xdr:colOff>
      <xdr:row>95</xdr:row>
      <xdr:rowOff>1005840</xdr:rowOff>
    </xdr:to>
    <xdr:sp macro="" textlink="">
      <xdr:nvSpPr>
        <xdr:cNvPr id="520" name="Stačiakampis: suapvalinti kampai 519">
          <a:extLst>
            <a:ext uri="{FF2B5EF4-FFF2-40B4-BE49-F238E27FC236}">
              <a16:creationId xmlns:a16="http://schemas.microsoft.com/office/drawing/2014/main" id="{260524E8-F637-4A24-ACAF-8601C775F791}"/>
            </a:ext>
          </a:extLst>
        </xdr:cNvPr>
        <xdr:cNvSpPr/>
      </xdr:nvSpPr>
      <xdr:spPr>
        <a:xfrm>
          <a:off x="2179320" y="65097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naudojimąsi kultūros produktais ir paslaugomis</a:t>
          </a:r>
        </a:p>
      </xdr:txBody>
    </xdr:sp>
    <xdr:clientData/>
  </xdr:twoCellAnchor>
  <xdr:twoCellAnchor>
    <xdr:from>
      <xdr:col>1</xdr:col>
      <xdr:colOff>876300</xdr:colOff>
      <xdr:row>95</xdr:row>
      <xdr:rowOff>1097280</xdr:rowOff>
    </xdr:from>
    <xdr:to>
      <xdr:col>5</xdr:col>
      <xdr:colOff>243840</xdr:colOff>
      <xdr:row>95</xdr:row>
      <xdr:rowOff>1600200</xdr:rowOff>
    </xdr:to>
    <xdr:sp macro="" textlink="">
      <xdr:nvSpPr>
        <xdr:cNvPr id="521" name="Stačiakampis: suapvalinti kampai 520">
          <a:extLst>
            <a:ext uri="{FF2B5EF4-FFF2-40B4-BE49-F238E27FC236}">
              <a16:creationId xmlns:a16="http://schemas.microsoft.com/office/drawing/2014/main" id="{5EE015D9-ADAC-4B99-A950-F5C24653261A}"/>
            </a:ext>
          </a:extLst>
        </xdr:cNvPr>
        <xdr:cNvSpPr/>
      </xdr:nvSpPr>
      <xdr:spPr>
        <a:xfrm>
          <a:off x="2202180" y="65699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profesionaliojo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95</xdr:row>
      <xdr:rowOff>76200</xdr:rowOff>
    </xdr:from>
    <xdr:to>
      <xdr:col>3</xdr:col>
      <xdr:colOff>1546860</xdr:colOff>
      <xdr:row>95</xdr:row>
      <xdr:rowOff>396240</xdr:rowOff>
    </xdr:to>
    <xdr:sp macro="" textlink="">
      <xdr:nvSpPr>
        <xdr:cNvPr id="522" name="Stačiakampis: suapvalinti kampai 521">
          <a:extLst>
            <a:ext uri="{FF2B5EF4-FFF2-40B4-BE49-F238E27FC236}">
              <a16:creationId xmlns:a16="http://schemas.microsoft.com/office/drawing/2014/main" id="{5F83CE37-94CA-4F9C-9541-8DABD5A1DA0A}"/>
            </a:ext>
          </a:extLst>
        </xdr:cNvPr>
        <xdr:cNvSpPr/>
      </xdr:nvSpPr>
      <xdr:spPr>
        <a:xfrm>
          <a:off x="4533900" y="64678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95</xdr:row>
      <xdr:rowOff>1676400</xdr:rowOff>
    </xdr:from>
    <xdr:to>
      <xdr:col>5</xdr:col>
      <xdr:colOff>251460</xdr:colOff>
      <xdr:row>95</xdr:row>
      <xdr:rowOff>2179320</xdr:rowOff>
    </xdr:to>
    <xdr:sp macro="" textlink="">
      <xdr:nvSpPr>
        <xdr:cNvPr id="523" name="Stačiakampis: suapvalinti kampai 522">
          <a:extLst>
            <a:ext uri="{FF2B5EF4-FFF2-40B4-BE49-F238E27FC236}">
              <a16:creationId xmlns:a16="http://schemas.microsoft.com/office/drawing/2014/main" id="{1E231D22-3BFF-4E0B-9799-9471CC58B501}"/>
            </a:ext>
          </a:extLst>
        </xdr:cNvPr>
        <xdr:cNvSpPr/>
      </xdr:nvSpPr>
      <xdr:spPr>
        <a:xfrm>
          <a:off x="2209800" y="662787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98</xdr:row>
      <xdr:rowOff>495300</xdr:rowOff>
    </xdr:from>
    <xdr:to>
      <xdr:col>5</xdr:col>
      <xdr:colOff>220980</xdr:colOff>
      <xdr:row>98</xdr:row>
      <xdr:rowOff>1005840</xdr:rowOff>
    </xdr:to>
    <xdr:sp macro="" textlink="">
      <xdr:nvSpPr>
        <xdr:cNvPr id="532" name="Stačiakampis: suapvalinti kampai 531">
          <a:extLst>
            <a:ext uri="{FF2B5EF4-FFF2-40B4-BE49-F238E27FC236}">
              <a16:creationId xmlns:a16="http://schemas.microsoft.com/office/drawing/2014/main" id="{F4453C1B-4205-42E0-B418-6CE444E8B80F}"/>
            </a:ext>
          </a:extLst>
        </xdr:cNvPr>
        <xdr:cNvSpPr/>
      </xdr:nvSpPr>
      <xdr:spPr>
        <a:xfrm>
          <a:off x="2179320" y="69669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98</xdr:row>
      <xdr:rowOff>1097280</xdr:rowOff>
    </xdr:from>
    <xdr:to>
      <xdr:col>5</xdr:col>
      <xdr:colOff>243840</xdr:colOff>
      <xdr:row>98</xdr:row>
      <xdr:rowOff>1600200</xdr:rowOff>
    </xdr:to>
    <xdr:sp macro="" textlink="">
      <xdr:nvSpPr>
        <xdr:cNvPr id="533" name="Stačiakampis: suapvalinti kampai 532">
          <a:extLst>
            <a:ext uri="{FF2B5EF4-FFF2-40B4-BE49-F238E27FC236}">
              <a16:creationId xmlns:a16="http://schemas.microsoft.com/office/drawing/2014/main" id="{A9C7664E-2DB6-4C0D-A6F9-890B61B560A5}"/>
            </a:ext>
          </a:extLst>
        </xdr:cNvPr>
        <xdr:cNvSpPr/>
      </xdr:nvSpPr>
      <xdr:spPr>
        <a:xfrm>
          <a:off x="2202180" y="70271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98</xdr:row>
      <xdr:rowOff>76200</xdr:rowOff>
    </xdr:from>
    <xdr:to>
      <xdr:col>3</xdr:col>
      <xdr:colOff>1546860</xdr:colOff>
      <xdr:row>98</xdr:row>
      <xdr:rowOff>396240</xdr:rowOff>
    </xdr:to>
    <xdr:sp macro="" textlink="">
      <xdr:nvSpPr>
        <xdr:cNvPr id="534" name="Stačiakampis: suapvalinti kampai 533">
          <a:extLst>
            <a:ext uri="{FF2B5EF4-FFF2-40B4-BE49-F238E27FC236}">
              <a16:creationId xmlns:a16="http://schemas.microsoft.com/office/drawing/2014/main" id="{AD4128B7-571D-439D-BBB8-BF2BC464B591}"/>
            </a:ext>
          </a:extLst>
        </xdr:cNvPr>
        <xdr:cNvSpPr/>
      </xdr:nvSpPr>
      <xdr:spPr>
        <a:xfrm>
          <a:off x="4533900" y="69250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102</xdr:row>
      <xdr:rowOff>495300</xdr:rowOff>
    </xdr:from>
    <xdr:to>
      <xdr:col>5</xdr:col>
      <xdr:colOff>220980</xdr:colOff>
      <xdr:row>102</xdr:row>
      <xdr:rowOff>990600</xdr:rowOff>
    </xdr:to>
    <xdr:sp macro="" textlink="">
      <xdr:nvSpPr>
        <xdr:cNvPr id="535" name="Stačiakampis: suapvalinti kampai 534">
          <a:extLst>
            <a:ext uri="{FF2B5EF4-FFF2-40B4-BE49-F238E27FC236}">
              <a16:creationId xmlns:a16="http://schemas.microsoft.com/office/drawing/2014/main" id="{1A0D538C-2B73-42C5-9A30-B7A72F857A46}"/>
            </a:ext>
          </a:extLst>
        </xdr:cNvPr>
        <xdr:cNvSpPr/>
      </xdr:nvSpPr>
      <xdr:spPr>
        <a:xfrm>
          <a:off x="2179320" y="740511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102</xdr:row>
      <xdr:rowOff>1074420</xdr:rowOff>
    </xdr:from>
    <xdr:to>
      <xdr:col>5</xdr:col>
      <xdr:colOff>243840</xdr:colOff>
      <xdr:row>102</xdr:row>
      <xdr:rowOff>1600200</xdr:rowOff>
    </xdr:to>
    <xdr:sp macro="" textlink="">
      <xdr:nvSpPr>
        <xdr:cNvPr id="536" name="Stačiakampis: suapvalinti kampai 535">
          <a:extLst>
            <a:ext uri="{FF2B5EF4-FFF2-40B4-BE49-F238E27FC236}">
              <a16:creationId xmlns:a16="http://schemas.microsoft.com/office/drawing/2014/main" id="{1501A47C-56DA-4DE1-8098-62A99B5BCCE2}"/>
            </a:ext>
          </a:extLst>
        </xdr:cNvPr>
        <xdr:cNvSpPr/>
      </xdr:nvSpPr>
      <xdr:spPr>
        <a:xfrm>
          <a:off x="2202180" y="7463028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102</xdr:row>
      <xdr:rowOff>45720</xdr:rowOff>
    </xdr:from>
    <xdr:to>
      <xdr:col>3</xdr:col>
      <xdr:colOff>1524000</xdr:colOff>
      <xdr:row>102</xdr:row>
      <xdr:rowOff>365760</xdr:rowOff>
    </xdr:to>
    <xdr:sp macro="" textlink="">
      <xdr:nvSpPr>
        <xdr:cNvPr id="537" name="Stačiakampis: suapvalinti kampai 536">
          <a:extLst>
            <a:ext uri="{FF2B5EF4-FFF2-40B4-BE49-F238E27FC236}">
              <a16:creationId xmlns:a16="http://schemas.microsoft.com/office/drawing/2014/main" id="{9C6BD4ED-17CB-4C55-AE6C-06EE73348278}"/>
            </a:ext>
          </a:extLst>
        </xdr:cNvPr>
        <xdr:cNvSpPr/>
      </xdr:nvSpPr>
      <xdr:spPr>
        <a:xfrm>
          <a:off x="4511040" y="73601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102</xdr:row>
      <xdr:rowOff>1676400</xdr:rowOff>
    </xdr:from>
    <xdr:to>
      <xdr:col>5</xdr:col>
      <xdr:colOff>251460</xdr:colOff>
      <xdr:row>102</xdr:row>
      <xdr:rowOff>2179320</xdr:rowOff>
    </xdr:to>
    <xdr:sp macro="" textlink="">
      <xdr:nvSpPr>
        <xdr:cNvPr id="538" name="Stačiakampis: suapvalinti kampai 537">
          <a:extLst>
            <a:ext uri="{FF2B5EF4-FFF2-40B4-BE49-F238E27FC236}">
              <a16:creationId xmlns:a16="http://schemas.microsoft.com/office/drawing/2014/main" id="{3128DDD5-3629-4C30-A934-C2DE027AFA77}"/>
            </a:ext>
          </a:extLst>
        </xdr:cNvPr>
        <xdr:cNvSpPr/>
      </xdr:nvSpPr>
      <xdr:spPr>
        <a:xfrm>
          <a:off x="2209800" y="752322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861061</xdr:colOff>
      <xdr:row>102</xdr:row>
      <xdr:rowOff>2270759</xdr:rowOff>
    </xdr:from>
    <xdr:to>
      <xdr:col>5</xdr:col>
      <xdr:colOff>289561</xdr:colOff>
      <xdr:row>102</xdr:row>
      <xdr:rowOff>2962275</xdr:rowOff>
    </xdr:to>
    <xdr:sp macro="" textlink="">
      <xdr:nvSpPr>
        <xdr:cNvPr id="539" name="Stačiakampis: suapvalinti kampai 538">
          <a:extLst>
            <a:ext uri="{FF2B5EF4-FFF2-40B4-BE49-F238E27FC236}">
              <a16:creationId xmlns:a16="http://schemas.microsoft.com/office/drawing/2014/main" id="{C188F9E7-E83E-49AC-88C6-99D72B26EBCA}"/>
            </a:ext>
          </a:extLst>
        </xdr:cNvPr>
        <xdr:cNvSpPr/>
      </xdr:nvSpPr>
      <xdr:spPr>
        <a:xfrm>
          <a:off x="2186941" y="79438499"/>
          <a:ext cx="7772400" cy="691516"/>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487680</xdr:colOff>
      <xdr:row>106</xdr:row>
      <xdr:rowOff>495300</xdr:rowOff>
    </xdr:from>
    <xdr:to>
      <xdr:col>5</xdr:col>
      <xdr:colOff>723900</xdr:colOff>
      <xdr:row>106</xdr:row>
      <xdr:rowOff>990600</xdr:rowOff>
    </xdr:to>
    <xdr:sp macro="" textlink="">
      <xdr:nvSpPr>
        <xdr:cNvPr id="540" name="Stačiakampis: suapvalinti kampai 539">
          <a:extLst>
            <a:ext uri="{FF2B5EF4-FFF2-40B4-BE49-F238E27FC236}">
              <a16:creationId xmlns:a16="http://schemas.microsoft.com/office/drawing/2014/main" id="{B3EE81F9-AE7F-4BF5-96F8-1CEBB863F3C6}"/>
            </a:ext>
          </a:extLst>
        </xdr:cNvPr>
        <xdr:cNvSpPr/>
      </xdr:nvSpPr>
      <xdr:spPr>
        <a:xfrm>
          <a:off x="1813560" y="83134200"/>
          <a:ext cx="858012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472440</xdr:colOff>
      <xdr:row>106</xdr:row>
      <xdr:rowOff>1089659</xdr:rowOff>
    </xdr:from>
    <xdr:to>
      <xdr:col>5</xdr:col>
      <xdr:colOff>754380</xdr:colOff>
      <xdr:row>106</xdr:row>
      <xdr:rowOff>1781174</xdr:rowOff>
    </xdr:to>
    <xdr:sp macro="" textlink="">
      <xdr:nvSpPr>
        <xdr:cNvPr id="541" name="Stačiakampis: suapvalinti kampai 540">
          <a:extLst>
            <a:ext uri="{FF2B5EF4-FFF2-40B4-BE49-F238E27FC236}">
              <a16:creationId xmlns:a16="http://schemas.microsoft.com/office/drawing/2014/main" id="{956E6C10-4B66-4417-8375-41BA8AE22D0D}"/>
            </a:ext>
          </a:extLst>
        </xdr:cNvPr>
        <xdr:cNvSpPr/>
      </xdr:nvSpPr>
      <xdr:spPr>
        <a:xfrm>
          <a:off x="1798320" y="83728559"/>
          <a:ext cx="8625840" cy="691515"/>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paskatinti jų iniciatyvas, gyventojų bendruomeniškumą ir pilietiškumą</a:t>
          </a:r>
        </a:p>
      </xdr:txBody>
    </xdr:sp>
    <xdr:clientData/>
  </xdr:twoCellAnchor>
  <xdr:twoCellAnchor>
    <xdr:from>
      <xdr:col>1</xdr:col>
      <xdr:colOff>2484120</xdr:colOff>
      <xdr:row>106</xdr:row>
      <xdr:rowOff>45720</xdr:rowOff>
    </xdr:from>
    <xdr:to>
      <xdr:col>4</xdr:col>
      <xdr:colOff>792480</xdr:colOff>
      <xdr:row>106</xdr:row>
      <xdr:rowOff>365760</xdr:rowOff>
    </xdr:to>
    <xdr:sp macro="" textlink="">
      <xdr:nvSpPr>
        <xdr:cNvPr id="542" name="Stačiakampis: suapvalinti kampai 541">
          <a:extLst>
            <a:ext uri="{FF2B5EF4-FFF2-40B4-BE49-F238E27FC236}">
              <a16:creationId xmlns:a16="http://schemas.microsoft.com/office/drawing/2014/main" id="{B62237B7-ACA0-4340-9076-A31B05BEB361}"/>
            </a:ext>
          </a:extLst>
        </xdr:cNvPr>
        <xdr:cNvSpPr/>
      </xdr:nvSpPr>
      <xdr:spPr>
        <a:xfrm>
          <a:off x="3810000" y="788060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472440</xdr:colOff>
      <xdr:row>106</xdr:row>
      <xdr:rowOff>1895475</xdr:rowOff>
    </xdr:from>
    <xdr:to>
      <xdr:col>5</xdr:col>
      <xdr:colOff>739140</xdr:colOff>
      <xdr:row>106</xdr:row>
      <xdr:rowOff>2825115</xdr:rowOff>
    </xdr:to>
    <xdr:sp macro="" textlink="">
      <xdr:nvSpPr>
        <xdr:cNvPr id="543" name="Stačiakampis: suapvalinti kampai 542">
          <a:extLst>
            <a:ext uri="{FF2B5EF4-FFF2-40B4-BE49-F238E27FC236}">
              <a16:creationId xmlns:a16="http://schemas.microsoft.com/office/drawing/2014/main" id="{4F2FAC4D-BAD5-4AD4-BFD7-08CD26D63B00}"/>
            </a:ext>
          </a:extLst>
        </xdr:cNvPr>
        <xdr:cNvSpPr/>
      </xdr:nvSpPr>
      <xdr:spPr>
        <a:xfrm>
          <a:off x="1798320" y="84534375"/>
          <a:ext cx="861060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110</xdr:row>
      <xdr:rowOff>495300</xdr:rowOff>
    </xdr:from>
    <xdr:to>
      <xdr:col>5</xdr:col>
      <xdr:colOff>220980</xdr:colOff>
      <xdr:row>110</xdr:row>
      <xdr:rowOff>990600</xdr:rowOff>
    </xdr:to>
    <xdr:sp macro="" textlink="">
      <xdr:nvSpPr>
        <xdr:cNvPr id="544" name="Stačiakampis: suapvalinti kampai 543">
          <a:extLst>
            <a:ext uri="{FF2B5EF4-FFF2-40B4-BE49-F238E27FC236}">
              <a16:creationId xmlns:a16="http://schemas.microsoft.com/office/drawing/2014/main" id="{C1A2A175-38F2-4F6A-9B83-84D429CF1B52}"/>
            </a:ext>
          </a:extLst>
        </xdr:cNvPr>
        <xdr:cNvSpPr/>
      </xdr:nvSpPr>
      <xdr:spPr>
        <a:xfrm>
          <a:off x="2179320" y="860831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110</xdr:row>
      <xdr:rowOff>1066800</xdr:rowOff>
    </xdr:from>
    <xdr:to>
      <xdr:col>5</xdr:col>
      <xdr:colOff>220980</xdr:colOff>
      <xdr:row>110</xdr:row>
      <xdr:rowOff>1592580</xdr:rowOff>
    </xdr:to>
    <xdr:sp macro="" textlink="">
      <xdr:nvSpPr>
        <xdr:cNvPr id="545" name="Stačiakampis: suapvalinti kampai 544">
          <a:extLst>
            <a:ext uri="{FF2B5EF4-FFF2-40B4-BE49-F238E27FC236}">
              <a16:creationId xmlns:a16="http://schemas.microsoft.com/office/drawing/2014/main" id="{D144EEE7-6B5D-4A7C-AFC2-29D25CCCAF75}"/>
            </a:ext>
          </a:extLst>
        </xdr:cNvPr>
        <xdr:cNvSpPr/>
      </xdr:nvSpPr>
      <xdr:spPr>
        <a:xfrm>
          <a:off x="2202180" y="866546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110</xdr:row>
      <xdr:rowOff>45720</xdr:rowOff>
    </xdr:from>
    <xdr:to>
      <xdr:col>4</xdr:col>
      <xdr:colOff>792480</xdr:colOff>
      <xdr:row>110</xdr:row>
      <xdr:rowOff>365760</xdr:rowOff>
    </xdr:to>
    <xdr:sp macro="" textlink="">
      <xdr:nvSpPr>
        <xdr:cNvPr id="546" name="Stačiakampis: suapvalinti kampai 545">
          <a:extLst>
            <a:ext uri="{FF2B5EF4-FFF2-40B4-BE49-F238E27FC236}">
              <a16:creationId xmlns:a16="http://schemas.microsoft.com/office/drawing/2014/main" id="{A0E5E7BE-6741-4F43-9024-4CBB1DA24D44}"/>
            </a:ext>
          </a:extLst>
        </xdr:cNvPr>
        <xdr:cNvSpPr/>
      </xdr:nvSpPr>
      <xdr:spPr>
        <a:xfrm>
          <a:off x="3810000" y="856335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114</xdr:row>
      <xdr:rowOff>495300</xdr:rowOff>
    </xdr:from>
    <xdr:to>
      <xdr:col>5</xdr:col>
      <xdr:colOff>220980</xdr:colOff>
      <xdr:row>114</xdr:row>
      <xdr:rowOff>990600</xdr:rowOff>
    </xdr:to>
    <xdr:sp macro="" textlink="">
      <xdr:nvSpPr>
        <xdr:cNvPr id="547" name="Stačiakampis: suapvalinti kampai 546">
          <a:extLst>
            <a:ext uri="{FF2B5EF4-FFF2-40B4-BE49-F238E27FC236}">
              <a16:creationId xmlns:a16="http://schemas.microsoft.com/office/drawing/2014/main" id="{C4C63FA6-B1A5-4511-B5D1-733F8B292642}"/>
            </a:ext>
          </a:extLst>
        </xdr:cNvPr>
        <xdr:cNvSpPr/>
      </xdr:nvSpPr>
      <xdr:spPr>
        <a:xfrm>
          <a:off x="2179320" y="89618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114</xdr:row>
      <xdr:rowOff>45720</xdr:rowOff>
    </xdr:from>
    <xdr:to>
      <xdr:col>4</xdr:col>
      <xdr:colOff>792480</xdr:colOff>
      <xdr:row>114</xdr:row>
      <xdr:rowOff>365760</xdr:rowOff>
    </xdr:to>
    <xdr:sp macro="" textlink="">
      <xdr:nvSpPr>
        <xdr:cNvPr id="548" name="Stačiakampis: suapvalinti kampai 547">
          <a:extLst>
            <a:ext uri="{FF2B5EF4-FFF2-40B4-BE49-F238E27FC236}">
              <a16:creationId xmlns:a16="http://schemas.microsoft.com/office/drawing/2014/main" id="{A4174108-7141-45CC-8D03-FF12F276D610}"/>
            </a:ext>
          </a:extLst>
        </xdr:cNvPr>
        <xdr:cNvSpPr/>
      </xdr:nvSpPr>
      <xdr:spPr>
        <a:xfrm>
          <a:off x="3810000" y="891692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ta1\Documents\A%20Kopijos\Programos%202025-2027\TS%202025-02-24%20Nr.1-30\1%20grafikas.xlsx" TargetMode="External"/><Relationship Id="rId1" Type="http://schemas.openxmlformats.org/officeDocument/2006/relationships/externalLinkPath" Target="https://dvs.panevezys.lt/Users/Asta1/Documents/A%20Kopijos/Programos%202025-2027/TS%202025-02-24%20Nr.1-30/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pas1"/>
    </sheetNames>
    <sheetDataSet>
      <sheetData sheetId="0">
        <row r="1">
          <cell r="B1">
            <v>2025</v>
          </cell>
        </row>
        <row r="2">
          <cell r="A2" t="str">
            <v>01 Programa</v>
          </cell>
          <cell r="B2">
            <v>13995.7</v>
          </cell>
        </row>
        <row r="3">
          <cell r="A3" t="str">
            <v>02 Programa</v>
          </cell>
          <cell r="B3">
            <v>37149.300000000003</v>
          </cell>
        </row>
        <row r="4">
          <cell r="A4" t="str">
            <v>03 Programa</v>
          </cell>
          <cell r="B4">
            <v>803.6</v>
          </cell>
        </row>
        <row r="5">
          <cell r="A5" t="str">
            <v>04 Programa</v>
          </cell>
          <cell r="B5">
            <v>452.3</v>
          </cell>
        </row>
        <row r="6">
          <cell r="A6" t="str">
            <v>05 Programa</v>
          </cell>
          <cell r="B6">
            <v>3577</v>
          </cell>
        </row>
        <row r="7">
          <cell r="A7" t="str">
            <v>06 Programa</v>
          </cell>
          <cell r="B7">
            <v>4340</v>
          </cell>
        </row>
        <row r="8">
          <cell r="A8" t="str">
            <v>08 Programa</v>
          </cell>
          <cell r="B8">
            <v>389</v>
          </cell>
        </row>
        <row r="9">
          <cell r="A9" t="str">
            <v>09 Programa</v>
          </cell>
          <cell r="B9">
            <v>360.8</v>
          </cell>
        </row>
        <row r="10">
          <cell r="A10" t="str">
            <v>10 Programa</v>
          </cell>
          <cell r="B10">
            <v>20737.5</v>
          </cell>
        </row>
        <row r="11">
          <cell r="A11" t="str">
            <v>11 Programa</v>
          </cell>
          <cell r="B11">
            <v>10974.9</v>
          </cell>
        </row>
        <row r="12">
          <cell r="A12" t="str">
            <v>12 Programa</v>
          </cell>
          <cell r="B12">
            <v>3842.5</v>
          </cell>
        </row>
        <row r="13">
          <cell r="A13" t="str">
            <v>13 Programa</v>
          </cell>
          <cell r="B13">
            <v>93591.1</v>
          </cell>
        </row>
        <row r="14">
          <cell r="A14" t="str">
            <v>14 Programa</v>
          </cell>
          <cell r="B14">
            <v>305.10000000000002</v>
          </cell>
        </row>
        <row r="15">
          <cell r="A15" t="str">
            <v>15 Programa</v>
          </cell>
          <cell r="B15">
            <v>63254</v>
          </cell>
        </row>
        <row r="16">
          <cell r="A16" t="str">
            <v>16 Programa</v>
          </cell>
          <cell r="B16">
            <v>1244.4000000000001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AB1D-3FB7-4E63-8AA2-1B8B291703DE}">
  <dimension ref="A1:N18"/>
  <sheetViews>
    <sheetView workbookViewId="0">
      <selection activeCell="A18" sqref="A18:H18"/>
    </sheetView>
  </sheetViews>
  <sheetFormatPr defaultRowHeight="14.5" x14ac:dyDescent="0.35"/>
  <cols>
    <col min="1" max="1" width="19.54296875" customWidth="1"/>
    <col min="2" max="2" width="38.36328125" customWidth="1"/>
    <col min="3" max="3" width="24.36328125" customWidth="1"/>
    <col min="4" max="4" width="22.90625" customWidth="1"/>
    <col min="5" max="5" width="26.453125" customWidth="1"/>
    <col min="6" max="6" width="14.90625" customWidth="1"/>
    <col min="7" max="7" width="25.90625" customWidth="1"/>
    <col min="8" max="8" width="22.90625" customWidth="1"/>
  </cols>
  <sheetData>
    <row r="1" spans="1:14" ht="15" x14ac:dyDescent="0.35">
      <c r="A1" s="727"/>
      <c r="B1" s="727"/>
      <c r="C1" s="727"/>
      <c r="D1" s="727"/>
      <c r="E1" s="727"/>
      <c r="F1" s="727"/>
      <c r="G1" s="727"/>
      <c r="H1" s="727"/>
      <c r="I1" s="727"/>
      <c r="J1" s="727"/>
      <c r="K1" s="727"/>
      <c r="L1" s="727"/>
      <c r="M1" s="727"/>
      <c r="N1" s="727"/>
    </row>
    <row r="2" spans="1:14" ht="15.5" x14ac:dyDescent="0.35">
      <c r="A2" s="179"/>
      <c r="B2" s="179"/>
      <c r="C2" s="179"/>
      <c r="D2" s="179"/>
      <c r="E2" s="179"/>
      <c r="F2" s="179"/>
      <c r="G2" s="179" t="s">
        <v>679</v>
      </c>
      <c r="H2" s="179"/>
    </row>
    <row r="3" spans="1:14" ht="15.5" x14ac:dyDescent="0.35">
      <c r="A3" s="179"/>
      <c r="B3" s="179"/>
      <c r="C3" s="179"/>
      <c r="D3" s="179"/>
      <c r="E3" s="179"/>
      <c r="F3" s="179"/>
      <c r="G3" s="179" t="s">
        <v>680</v>
      </c>
      <c r="H3" s="179"/>
    </row>
    <row r="4" spans="1:14" ht="15.5" x14ac:dyDescent="0.35">
      <c r="A4" s="179"/>
      <c r="B4" s="179"/>
      <c r="C4" s="179"/>
      <c r="D4" s="179"/>
      <c r="E4" s="179"/>
      <c r="F4" s="179"/>
      <c r="G4" s="179" t="s">
        <v>681</v>
      </c>
      <c r="H4" s="179"/>
    </row>
    <row r="5" spans="1:14" ht="15" x14ac:dyDescent="0.35">
      <c r="A5" s="180"/>
    </row>
    <row r="6" spans="1:14" ht="15" x14ac:dyDescent="0.35">
      <c r="A6" s="727" t="s">
        <v>682</v>
      </c>
      <c r="B6" s="727"/>
      <c r="C6" s="727"/>
      <c r="D6" s="727"/>
      <c r="E6" s="727"/>
      <c r="F6" s="727"/>
      <c r="G6" s="727"/>
      <c r="H6" s="727"/>
    </row>
    <row r="7" spans="1:14" ht="15" x14ac:dyDescent="0.35">
      <c r="A7" s="727" t="s">
        <v>686</v>
      </c>
      <c r="B7" s="727"/>
      <c r="C7" s="727"/>
      <c r="D7" s="727"/>
      <c r="E7" s="727"/>
      <c r="F7" s="727"/>
      <c r="G7" s="727"/>
      <c r="H7" s="727"/>
    </row>
    <row r="8" spans="1:14" ht="15.5" x14ac:dyDescent="0.35">
      <c r="A8" s="181"/>
    </row>
    <row r="9" spans="1:14" ht="15" x14ac:dyDescent="0.35">
      <c r="A9" s="728" t="s">
        <v>683</v>
      </c>
      <c r="B9" s="728"/>
      <c r="C9" s="728"/>
      <c r="D9" s="728"/>
      <c r="E9" s="728"/>
      <c r="F9" s="728"/>
      <c r="G9" s="728"/>
      <c r="H9" s="728"/>
      <c r="I9" s="186"/>
      <c r="J9" s="186"/>
      <c r="K9" s="186"/>
      <c r="L9" s="186"/>
      <c r="M9" s="186"/>
      <c r="N9" s="186"/>
    </row>
    <row r="10" spans="1:14" ht="15" x14ac:dyDescent="0.35">
      <c r="A10" s="728" t="s">
        <v>684</v>
      </c>
      <c r="B10" s="728"/>
      <c r="C10" s="728"/>
      <c r="D10" s="728"/>
      <c r="E10" s="728"/>
      <c r="F10" s="728"/>
      <c r="G10" s="728"/>
      <c r="H10" s="728"/>
      <c r="I10" s="186"/>
      <c r="J10" s="186"/>
      <c r="K10" s="186"/>
      <c r="L10" s="186"/>
      <c r="M10" s="186"/>
      <c r="N10" s="186"/>
    </row>
    <row r="11" spans="1:14" x14ac:dyDescent="0.35">
      <c r="A11" s="183"/>
    </row>
    <row r="12" spans="1:14" ht="48.65" customHeight="1" x14ac:dyDescent="0.35">
      <c r="A12" s="729" t="s">
        <v>685</v>
      </c>
      <c r="B12" s="730"/>
      <c r="C12" s="730"/>
      <c r="D12" s="730"/>
      <c r="E12" s="730"/>
      <c r="F12" s="730"/>
      <c r="G12" s="730"/>
      <c r="H12" s="730"/>
    </row>
    <row r="13" spans="1:14" ht="15.5" x14ac:dyDescent="0.35">
      <c r="A13" s="179"/>
    </row>
    <row r="14" spans="1:14" ht="180" customHeight="1" x14ac:dyDescent="0.35">
      <c r="A14" s="726" t="s">
        <v>1681</v>
      </c>
      <c r="B14" s="731"/>
      <c r="C14" s="731"/>
      <c r="D14" s="731"/>
      <c r="E14" s="731"/>
      <c r="F14" s="731"/>
      <c r="G14" s="731"/>
      <c r="H14" s="731"/>
    </row>
    <row r="16" spans="1:14" ht="165" customHeight="1" x14ac:dyDescent="0.35">
      <c r="A16" s="726" t="s">
        <v>1682</v>
      </c>
      <c r="B16" s="726"/>
      <c r="C16" s="726"/>
      <c r="D16" s="726"/>
      <c r="E16" s="726"/>
      <c r="F16" s="726"/>
      <c r="G16" s="726"/>
      <c r="H16" s="726"/>
    </row>
    <row r="18" spans="1:8" ht="112.25" customHeight="1" x14ac:dyDescent="0.35">
      <c r="A18" s="726" t="s">
        <v>1683</v>
      </c>
      <c r="B18" s="726"/>
      <c r="C18" s="726"/>
      <c r="D18" s="726"/>
      <c r="E18" s="726"/>
      <c r="F18" s="726"/>
      <c r="G18" s="726"/>
      <c r="H18" s="726"/>
    </row>
  </sheetData>
  <mergeCells count="9">
    <mergeCell ref="A16:H16"/>
    <mergeCell ref="A18:H18"/>
    <mergeCell ref="A1:N1"/>
    <mergeCell ref="A6:H6"/>
    <mergeCell ref="A7:H7"/>
    <mergeCell ref="A9:H9"/>
    <mergeCell ref="A10:H10"/>
    <mergeCell ref="A12:H12"/>
    <mergeCell ref="A14:H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19" sqref="F19"/>
    </sheetView>
  </sheetViews>
  <sheetFormatPr defaultRowHeight="14.5" x14ac:dyDescent="0.35"/>
  <cols>
    <col min="1" max="1" width="10.6328125" customWidth="1"/>
    <col min="2" max="2" width="53.36328125" customWidth="1"/>
  </cols>
  <sheetData>
    <row r="1" spans="1:2" ht="33" customHeight="1" thickBot="1" x14ac:dyDescent="0.4">
      <c r="B1" s="142" t="s">
        <v>497</v>
      </c>
    </row>
    <row r="2" spans="1:2" ht="30.5" thickBot="1" x14ac:dyDescent="0.4">
      <c r="A2" s="26" t="s">
        <v>498</v>
      </c>
      <c r="B2" s="27" t="s">
        <v>499</v>
      </c>
    </row>
    <row r="3" spans="1:2" ht="15.5" x14ac:dyDescent="0.35">
      <c r="A3" s="28">
        <v>0</v>
      </c>
      <c r="B3" s="29" t="s">
        <v>500</v>
      </c>
    </row>
    <row r="4" spans="1:2" ht="15.5" x14ac:dyDescent="0.35">
      <c r="A4" s="30">
        <v>1</v>
      </c>
      <c r="B4" s="31" t="s">
        <v>501</v>
      </c>
    </row>
    <row r="5" spans="1:2" ht="15.5" x14ac:dyDescent="0.35">
      <c r="A5" s="30">
        <v>2</v>
      </c>
      <c r="B5" s="31" t="s">
        <v>1756</v>
      </c>
    </row>
    <row r="6" spans="1:2" ht="15.5" x14ac:dyDescent="0.35">
      <c r="A6" s="30">
        <v>3</v>
      </c>
      <c r="B6" s="31" t="s">
        <v>502</v>
      </c>
    </row>
    <row r="7" spans="1:2" ht="15.5" x14ac:dyDescent="0.35">
      <c r="A7" s="30">
        <v>4</v>
      </c>
      <c r="B7" s="31" t="s">
        <v>503</v>
      </c>
    </row>
    <row r="8" spans="1:2" ht="15.5" x14ac:dyDescent="0.35">
      <c r="A8" s="30">
        <v>5</v>
      </c>
      <c r="B8" s="31" t="s">
        <v>504</v>
      </c>
    </row>
    <row r="9" spans="1:2" ht="15.5" x14ac:dyDescent="0.35">
      <c r="A9" s="30">
        <v>6</v>
      </c>
      <c r="B9" s="31" t="s">
        <v>505</v>
      </c>
    </row>
    <row r="10" spans="1:2" ht="15.5" x14ac:dyDescent="0.35">
      <c r="A10" s="30">
        <v>7</v>
      </c>
      <c r="B10" s="31" t="s">
        <v>506</v>
      </c>
    </row>
    <row r="11" spans="1:2" ht="15.5" x14ac:dyDescent="0.35">
      <c r="A11" s="30">
        <v>8</v>
      </c>
      <c r="B11" s="31" t="s">
        <v>507</v>
      </c>
    </row>
    <row r="12" spans="1:2" ht="15.5" x14ac:dyDescent="0.35">
      <c r="A12" s="30">
        <v>9</v>
      </c>
      <c r="B12" s="31" t="s">
        <v>508</v>
      </c>
    </row>
    <row r="13" spans="1:2" ht="15.5" x14ac:dyDescent="0.35">
      <c r="A13" s="30">
        <v>10</v>
      </c>
      <c r="B13" s="31" t="s">
        <v>509</v>
      </c>
    </row>
    <row r="14" spans="1:2" ht="15.5" x14ac:dyDescent="0.35">
      <c r="A14" s="30">
        <v>11</v>
      </c>
      <c r="B14" s="31" t="s">
        <v>510</v>
      </c>
    </row>
    <row r="15" spans="1:2" ht="15.5" x14ac:dyDescent="0.35">
      <c r="A15" s="30">
        <v>12</v>
      </c>
      <c r="B15" s="31" t="s">
        <v>511</v>
      </c>
    </row>
    <row r="16" spans="1:2" ht="15.5" x14ac:dyDescent="0.35">
      <c r="A16" s="30">
        <v>13</v>
      </c>
      <c r="B16" s="31" t="s">
        <v>512</v>
      </c>
    </row>
    <row r="17" spans="1:2" ht="15.5" x14ac:dyDescent="0.35">
      <c r="A17" s="30">
        <v>14</v>
      </c>
      <c r="B17" s="31" t="s">
        <v>513</v>
      </c>
    </row>
    <row r="18" spans="1:2" ht="15.5" x14ac:dyDescent="0.35">
      <c r="A18" s="30">
        <v>15</v>
      </c>
      <c r="B18" s="31" t="s">
        <v>514</v>
      </c>
    </row>
    <row r="19" spans="1:2" ht="15.5" x14ac:dyDescent="0.35">
      <c r="A19" s="30">
        <v>16</v>
      </c>
      <c r="B19" s="31" t="s">
        <v>610</v>
      </c>
    </row>
    <row r="20" spans="1:2" ht="15.5" x14ac:dyDescent="0.35">
      <c r="A20" s="30">
        <v>17</v>
      </c>
      <c r="B20" s="31" t="s">
        <v>515</v>
      </c>
    </row>
    <row r="21" spans="1:2" ht="15.5" x14ac:dyDescent="0.35">
      <c r="A21" s="30">
        <v>18</v>
      </c>
      <c r="B21" s="31" t="s">
        <v>516</v>
      </c>
    </row>
    <row r="22" spans="1:2" ht="15.5" x14ac:dyDescent="0.35">
      <c r="A22" s="30">
        <v>19</v>
      </c>
      <c r="B22" s="31" t="s">
        <v>565</v>
      </c>
    </row>
    <row r="23" spans="1:2" ht="15.5" x14ac:dyDescent="0.35">
      <c r="A23" s="30">
        <v>20</v>
      </c>
      <c r="B23" s="31" t="s">
        <v>566</v>
      </c>
    </row>
    <row r="24" spans="1:2" ht="16" thickBot="1" x14ac:dyDescent="0.4">
      <c r="A24" s="32">
        <v>21</v>
      </c>
      <c r="B24" s="33" t="s">
        <v>655</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2EFE-477F-4612-8B5E-E237682AC3D9}">
  <dimension ref="A1:H14"/>
  <sheetViews>
    <sheetView workbookViewId="0">
      <selection activeCell="C14" sqref="C14"/>
    </sheetView>
  </sheetViews>
  <sheetFormatPr defaultRowHeight="14.5" x14ac:dyDescent="0.35"/>
  <cols>
    <col min="1" max="1" width="28.08984375" customWidth="1"/>
    <col min="2" max="2" width="24.08984375" customWidth="1"/>
    <col min="3" max="3" width="21.08984375" customWidth="1"/>
    <col min="4" max="4" width="15.54296875" customWidth="1"/>
    <col min="5" max="5" width="13" customWidth="1"/>
    <col min="6" max="6" width="15.54296875" customWidth="1"/>
    <col min="7" max="7" width="12.90625" customWidth="1"/>
    <col min="8" max="8" width="24" customWidth="1"/>
  </cols>
  <sheetData>
    <row r="1" spans="1:8" ht="24.65" customHeight="1" x14ac:dyDescent="0.35">
      <c r="A1" s="732" t="s">
        <v>692</v>
      </c>
      <c r="B1" s="732"/>
      <c r="C1" s="732"/>
      <c r="D1" s="732"/>
      <c r="E1" s="732"/>
      <c r="F1" s="732"/>
      <c r="G1" s="732"/>
      <c r="H1" s="732"/>
    </row>
    <row r="2" spans="1:8" ht="9.65" customHeight="1" x14ac:dyDescent="0.35">
      <c r="A2" s="182"/>
      <c r="B2" s="182"/>
      <c r="C2" s="182"/>
      <c r="D2" s="182"/>
      <c r="E2" s="182"/>
      <c r="F2" s="182"/>
      <c r="G2" s="182"/>
      <c r="H2" s="182"/>
    </row>
    <row r="3" spans="1:8" ht="318.75" customHeight="1" x14ac:dyDescent="0.35">
      <c r="A3" s="733" t="s">
        <v>1684</v>
      </c>
      <c r="B3" s="731"/>
      <c r="C3" s="731"/>
      <c r="D3" s="731"/>
      <c r="E3" s="731"/>
      <c r="F3" s="731"/>
      <c r="G3" s="731"/>
      <c r="H3" s="731"/>
    </row>
    <row r="5" spans="1:8" ht="230.4" customHeight="1" x14ac:dyDescent="0.35">
      <c r="A5" s="726" t="s">
        <v>1685</v>
      </c>
      <c r="B5" s="726"/>
      <c r="C5" s="726"/>
      <c r="D5" s="726"/>
      <c r="E5" s="726"/>
      <c r="F5" s="726"/>
      <c r="G5" s="726"/>
      <c r="H5" s="726"/>
    </row>
    <row r="7" spans="1:8" ht="227.4" customHeight="1" x14ac:dyDescent="0.35">
      <c r="A7" s="734" t="s">
        <v>1686</v>
      </c>
      <c r="B7" s="735"/>
      <c r="C7" s="735"/>
      <c r="D7" s="735"/>
      <c r="E7" s="735"/>
      <c r="F7" s="735"/>
      <c r="G7" s="735"/>
      <c r="H7" s="735"/>
    </row>
    <row r="9" spans="1:8" ht="15.5" x14ac:dyDescent="0.35">
      <c r="A9" s="736" t="s">
        <v>687</v>
      </c>
      <c r="B9" s="736"/>
      <c r="C9" s="736"/>
      <c r="D9" s="736"/>
      <c r="E9" s="736"/>
      <c r="F9" s="736"/>
      <c r="G9" s="736"/>
      <c r="H9" s="736"/>
    </row>
    <row r="10" spans="1:8" ht="15.5" x14ac:dyDescent="0.35">
      <c r="A10" s="179" t="s">
        <v>1687</v>
      </c>
    </row>
    <row r="11" spans="1:8" ht="15.5" x14ac:dyDescent="0.35">
      <c r="A11" s="179" t="s">
        <v>688</v>
      </c>
    </row>
    <row r="12" spans="1:8" ht="15.5" x14ac:dyDescent="0.35">
      <c r="A12" s="179" t="s">
        <v>689</v>
      </c>
    </row>
    <row r="13" spans="1:8" ht="15.5" x14ac:dyDescent="0.35">
      <c r="A13" s="179" t="s">
        <v>690</v>
      </c>
    </row>
    <row r="14" spans="1:8" ht="15.5" x14ac:dyDescent="0.35">
      <c r="A14" s="179" t="s">
        <v>691</v>
      </c>
    </row>
  </sheetData>
  <mergeCells count="5">
    <mergeCell ref="A1:H1"/>
    <mergeCell ref="A3:H3"/>
    <mergeCell ref="A5:H5"/>
    <mergeCell ref="A7:H7"/>
    <mergeCell ref="A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7CD8-130E-48E4-A3C6-5AE836765C89}">
  <dimension ref="A1:H4"/>
  <sheetViews>
    <sheetView workbookViewId="0">
      <selection activeCell="A4" sqref="A4:H4"/>
    </sheetView>
  </sheetViews>
  <sheetFormatPr defaultRowHeight="14.5" x14ac:dyDescent="0.35"/>
  <cols>
    <col min="1" max="1" width="23.453125" customWidth="1"/>
    <col min="2" max="2" width="23" customWidth="1"/>
    <col min="3" max="3" width="15.90625" customWidth="1"/>
    <col min="4" max="4" width="21.36328125" customWidth="1"/>
    <col min="5" max="5" width="20.54296875" customWidth="1"/>
    <col min="6" max="6" width="18" customWidth="1"/>
    <col min="7" max="7" width="17.6328125" customWidth="1"/>
  </cols>
  <sheetData>
    <row r="1" spans="1:8" ht="15" x14ac:dyDescent="0.35">
      <c r="A1" s="737" t="s">
        <v>693</v>
      </c>
      <c r="B1" s="737"/>
      <c r="C1" s="737"/>
      <c r="D1" s="737"/>
      <c r="E1" s="737"/>
      <c r="F1" s="737"/>
      <c r="G1" s="737"/>
      <c r="H1" s="737"/>
    </row>
    <row r="2" spans="1:8" ht="15" x14ac:dyDescent="0.35">
      <c r="A2" s="728" t="s">
        <v>694</v>
      </c>
      <c r="B2" s="728"/>
      <c r="C2" s="728"/>
      <c r="D2" s="728"/>
      <c r="E2" s="728"/>
      <c r="F2" s="728"/>
      <c r="G2" s="728"/>
      <c r="H2" s="728"/>
    </row>
    <row r="3" spans="1:8" x14ac:dyDescent="0.35">
      <c r="A3" s="187"/>
    </row>
    <row r="4" spans="1:8" ht="161.4" customHeight="1" x14ac:dyDescent="0.35">
      <c r="A4" s="738" t="s">
        <v>1688</v>
      </c>
      <c r="B4" s="738"/>
      <c r="C4" s="738"/>
      <c r="D4" s="738"/>
      <c r="E4" s="738"/>
      <c r="F4" s="738"/>
      <c r="G4" s="738"/>
      <c r="H4" s="738"/>
    </row>
  </sheetData>
  <mergeCells count="3">
    <mergeCell ref="A1:H1"/>
    <mergeCell ref="A2:H2"/>
    <mergeCell ref="A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4756C-3124-458A-8892-EB46952AA074}">
  <dimension ref="A2:H115"/>
  <sheetViews>
    <sheetView workbookViewId="0">
      <selection activeCell="A5" sqref="A5:H5"/>
    </sheetView>
  </sheetViews>
  <sheetFormatPr defaultRowHeight="14.5" x14ac:dyDescent="0.35"/>
  <cols>
    <col min="1" max="1" width="19.36328125" customWidth="1"/>
    <col min="2" max="2" width="43.54296875" customWidth="1"/>
    <col min="3" max="3" width="24.08984375" customWidth="1"/>
    <col min="4" max="4" width="28.90625" customWidth="1"/>
    <col min="5" max="5" width="25.08984375" customWidth="1"/>
    <col min="6" max="6" width="23.08984375" customWidth="1"/>
  </cols>
  <sheetData>
    <row r="2" spans="1:8" ht="15" x14ac:dyDescent="0.35">
      <c r="A2" s="728" t="s">
        <v>695</v>
      </c>
      <c r="B2" s="728"/>
      <c r="C2" s="728"/>
      <c r="D2" s="728"/>
      <c r="E2" s="728"/>
      <c r="F2" s="728"/>
      <c r="G2" s="728"/>
      <c r="H2" s="728"/>
    </row>
    <row r="3" spans="1:8" ht="15" x14ac:dyDescent="0.35">
      <c r="A3" s="728" t="s">
        <v>696</v>
      </c>
      <c r="B3" s="728"/>
      <c r="C3" s="728"/>
      <c r="D3" s="728"/>
      <c r="E3" s="728"/>
      <c r="F3" s="728"/>
      <c r="G3" s="728"/>
      <c r="H3" s="728"/>
    </row>
    <row r="4" spans="1:8" x14ac:dyDescent="0.35">
      <c r="A4" s="187"/>
    </row>
    <row r="5" spans="1:8" ht="139.5" customHeight="1" x14ac:dyDescent="0.35">
      <c r="A5" s="738" t="s">
        <v>1689</v>
      </c>
      <c r="B5" s="739"/>
      <c r="C5" s="739"/>
      <c r="D5" s="739"/>
      <c r="E5" s="739"/>
      <c r="F5" s="739"/>
      <c r="G5" s="739"/>
      <c r="H5" s="739"/>
    </row>
    <row r="6" spans="1:8" ht="20.399999999999999" customHeight="1" x14ac:dyDescent="0.35">
      <c r="A6" s="738" t="s">
        <v>697</v>
      </c>
      <c r="B6" s="740"/>
      <c r="C6" s="740"/>
      <c r="D6" s="740"/>
      <c r="E6" s="740"/>
      <c r="F6" s="740"/>
      <c r="G6" s="740"/>
      <c r="H6" s="740"/>
    </row>
    <row r="7" spans="1:8" ht="15.5" x14ac:dyDescent="0.35">
      <c r="A7" s="189"/>
      <c r="B7" s="189"/>
      <c r="C7" s="189"/>
      <c r="D7" s="189"/>
      <c r="E7" s="189"/>
      <c r="F7" s="189"/>
      <c r="G7" s="189"/>
      <c r="H7" s="189"/>
    </row>
    <row r="8" spans="1:8" ht="15.5" x14ac:dyDescent="0.35">
      <c r="A8" s="189"/>
      <c r="B8" s="189"/>
      <c r="C8" s="189"/>
      <c r="D8" s="189"/>
      <c r="E8" s="189"/>
      <c r="F8" s="189"/>
      <c r="G8" s="189"/>
      <c r="H8" s="189"/>
    </row>
    <row r="9" spans="1:8" ht="15.5" x14ac:dyDescent="0.35">
      <c r="A9" s="189"/>
      <c r="B9" s="189"/>
      <c r="C9" s="189"/>
      <c r="D9" s="189"/>
      <c r="E9" s="189"/>
      <c r="F9" s="189"/>
      <c r="G9" s="189"/>
      <c r="H9" s="189"/>
    </row>
    <row r="10" spans="1:8" ht="15.5" x14ac:dyDescent="0.35">
      <c r="A10" s="189"/>
      <c r="B10" s="189"/>
      <c r="C10" s="189"/>
      <c r="D10" s="189"/>
      <c r="E10" s="189"/>
      <c r="F10" s="189"/>
      <c r="G10" s="189"/>
      <c r="H10" s="189"/>
    </row>
    <row r="11" spans="1:8" ht="15.5" x14ac:dyDescent="0.35">
      <c r="A11" s="189"/>
      <c r="B11" s="189"/>
      <c r="C11" s="189"/>
      <c r="D11" s="189"/>
      <c r="E11" s="189"/>
      <c r="F11" s="189"/>
      <c r="G11" s="189"/>
      <c r="H11" s="189"/>
    </row>
    <row r="12" spans="1:8" ht="15.5" x14ac:dyDescent="0.35">
      <c r="A12" s="189"/>
      <c r="B12" s="189"/>
      <c r="C12" s="189"/>
      <c r="D12" s="189"/>
      <c r="E12" s="189"/>
      <c r="F12" s="189"/>
      <c r="G12" s="189"/>
      <c r="H12" s="189"/>
    </row>
    <row r="13" spans="1:8" ht="15.5" x14ac:dyDescent="0.35">
      <c r="A13" s="189"/>
      <c r="B13" s="189"/>
      <c r="C13" s="189"/>
      <c r="D13" s="189"/>
      <c r="E13" s="189"/>
      <c r="F13" s="189"/>
      <c r="G13" s="189"/>
      <c r="H13" s="189"/>
    </row>
    <row r="14" spans="1:8" ht="15.5" x14ac:dyDescent="0.35">
      <c r="A14" s="189"/>
      <c r="B14" s="189"/>
      <c r="C14" s="189"/>
      <c r="D14" s="189"/>
      <c r="E14" s="189"/>
      <c r="F14" s="189"/>
      <c r="G14" s="189"/>
      <c r="H14" s="189"/>
    </row>
    <row r="15" spans="1:8" ht="15.5" x14ac:dyDescent="0.35">
      <c r="A15" s="189"/>
      <c r="B15" s="189"/>
      <c r="C15" s="189"/>
      <c r="D15" s="189"/>
      <c r="E15" s="189"/>
      <c r="F15" s="189"/>
      <c r="G15" s="189"/>
      <c r="H15" s="189"/>
    </row>
    <row r="16" spans="1:8" ht="15.5" x14ac:dyDescent="0.35">
      <c r="A16" s="189"/>
      <c r="B16" s="189"/>
      <c r="C16" s="189"/>
      <c r="D16" s="189"/>
      <c r="E16" s="189"/>
      <c r="F16" s="189"/>
      <c r="G16" s="189"/>
      <c r="H16" s="189"/>
    </row>
    <row r="17" spans="1:8" ht="15.5" x14ac:dyDescent="0.35">
      <c r="A17" s="190"/>
      <c r="B17" s="190"/>
      <c r="C17" s="190"/>
      <c r="D17" s="190"/>
      <c r="E17" s="190"/>
      <c r="F17" s="190"/>
      <c r="G17" s="190"/>
      <c r="H17" s="190"/>
    </row>
    <row r="18" spans="1:8" ht="15.5" x14ac:dyDescent="0.35">
      <c r="A18" s="190"/>
      <c r="B18" s="190"/>
      <c r="C18" s="190"/>
      <c r="D18" s="190"/>
      <c r="E18" s="190"/>
      <c r="F18" s="190"/>
      <c r="G18" s="190"/>
      <c r="H18" s="190"/>
    </row>
    <row r="19" spans="1:8" ht="15.5" x14ac:dyDescent="0.35">
      <c r="A19" s="190"/>
      <c r="B19" s="190"/>
      <c r="C19" s="190"/>
      <c r="D19" s="190"/>
      <c r="E19" s="190"/>
      <c r="F19" s="190"/>
      <c r="G19" s="190"/>
      <c r="H19" s="190"/>
    </row>
    <row r="20" spans="1:8" ht="15.5" x14ac:dyDescent="0.35">
      <c r="A20" s="190"/>
      <c r="B20" s="190"/>
      <c r="C20" s="190"/>
      <c r="D20" s="190"/>
      <c r="E20" s="190"/>
      <c r="F20" s="190"/>
      <c r="G20" s="190"/>
      <c r="H20" s="190"/>
    </row>
    <row r="21" spans="1:8" ht="15.5" x14ac:dyDescent="0.35">
      <c r="A21" s="190"/>
      <c r="B21" s="190"/>
      <c r="C21" s="190"/>
      <c r="D21" s="190"/>
      <c r="E21" s="190"/>
      <c r="F21" s="190"/>
      <c r="G21" s="190"/>
      <c r="H21" s="190"/>
    </row>
    <row r="22" spans="1:8" ht="83.25" customHeight="1" x14ac:dyDescent="0.35">
      <c r="A22" s="744"/>
      <c r="B22" s="745"/>
      <c r="C22" s="745"/>
      <c r="D22" s="745"/>
      <c r="E22" s="745"/>
      <c r="F22" s="745"/>
      <c r="G22" s="745"/>
      <c r="H22" s="190"/>
    </row>
    <row r="23" spans="1:8" ht="255.75" customHeight="1" x14ac:dyDescent="0.35">
      <c r="A23" s="741" t="s">
        <v>1690</v>
      </c>
      <c r="B23" s="742"/>
      <c r="C23" s="742"/>
      <c r="D23" s="742"/>
      <c r="E23" s="742"/>
      <c r="F23" s="742"/>
      <c r="G23" s="742"/>
      <c r="H23" s="742"/>
    </row>
    <row r="35" spans="1:8" ht="270.64999999999998" customHeight="1" x14ac:dyDescent="0.35">
      <c r="A35" s="746" t="s">
        <v>1691</v>
      </c>
      <c r="B35" s="726"/>
      <c r="C35" s="726"/>
      <c r="D35" s="726"/>
      <c r="E35" s="726"/>
      <c r="F35" s="726"/>
      <c r="G35" s="726"/>
      <c r="H35" s="726"/>
    </row>
    <row r="37" spans="1:8" ht="40.25" customHeight="1" x14ac:dyDescent="0.35">
      <c r="A37" s="192"/>
      <c r="B37" s="184"/>
      <c r="C37" s="184"/>
      <c r="D37" s="184"/>
      <c r="E37" s="184"/>
      <c r="F37" s="184"/>
      <c r="G37" s="184"/>
      <c r="H37" s="184"/>
    </row>
    <row r="38" spans="1:8" ht="68.400000000000006" customHeight="1" x14ac:dyDescent="0.35">
      <c r="A38" s="192"/>
      <c r="B38" s="184"/>
      <c r="C38" s="184"/>
      <c r="D38" s="184"/>
      <c r="E38" s="184"/>
      <c r="F38" s="184"/>
      <c r="G38" s="184"/>
      <c r="H38" s="184"/>
    </row>
    <row r="39" spans="1:8" ht="68" customHeight="1" x14ac:dyDescent="0.35">
      <c r="A39" s="192"/>
      <c r="B39" s="184"/>
      <c r="C39" s="184"/>
      <c r="D39" s="184"/>
      <c r="E39" s="184"/>
      <c r="F39" s="184"/>
      <c r="G39" s="184"/>
      <c r="H39" s="184"/>
    </row>
    <row r="40" spans="1:8" ht="56" customHeight="1" x14ac:dyDescent="0.35">
      <c r="A40" s="192"/>
      <c r="B40" s="184"/>
      <c r="C40" s="184"/>
      <c r="D40" s="184"/>
      <c r="E40" s="184"/>
      <c r="F40" s="184"/>
      <c r="G40" s="184"/>
      <c r="H40" s="184"/>
    </row>
    <row r="41" spans="1:8" ht="51.65" customHeight="1" x14ac:dyDescent="0.35">
      <c r="A41" s="192"/>
      <c r="B41" s="184"/>
      <c r="C41" s="184"/>
      <c r="D41" s="184"/>
      <c r="E41" s="184"/>
      <c r="F41" s="184"/>
      <c r="G41" s="184"/>
      <c r="H41" s="184"/>
    </row>
    <row r="42" spans="1:8" ht="54.65" customHeight="1" x14ac:dyDescent="0.35">
      <c r="A42" s="192"/>
      <c r="B42" s="184"/>
      <c r="C42" s="184"/>
      <c r="D42" s="184"/>
      <c r="E42" s="184"/>
      <c r="F42" s="184"/>
      <c r="G42" s="184"/>
      <c r="H42" s="184"/>
    </row>
    <row r="43" spans="1:8" ht="52.25" customHeight="1" x14ac:dyDescent="0.35">
      <c r="A43" s="192"/>
      <c r="B43" s="184"/>
      <c r="C43" s="184"/>
      <c r="D43" s="184"/>
      <c r="E43" s="184"/>
      <c r="F43" s="184"/>
      <c r="G43" s="184"/>
      <c r="H43" s="184"/>
    </row>
    <row r="44" spans="1:8" ht="50" customHeight="1" x14ac:dyDescent="0.35">
      <c r="A44" s="192"/>
      <c r="B44" s="184"/>
      <c r="C44" s="184"/>
      <c r="D44" s="184"/>
      <c r="E44" s="184"/>
      <c r="F44" s="184"/>
      <c r="G44" s="184"/>
      <c r="H44" s="184"/>
    </row>
    <row r="45" spans="1:8" ht="48" customHeight="1" x14ac:dyDescent="0.35">
      <c r="A45" s="192"/>
      <c r="B45" s="184"/>
      <c r="C45" s="184"/>
      <c r="D45" s="184"/>
      <c r="E45" s="184"/>
      <c r="F45" s="184"/>
      <c r="G45" s="184"/>
      <c r="H45" s="184"/>
    </row>
    <row r="46" spans="1:8" ht="52.25" customHeight="1" x14ac:dyDescent="0.35">
      <c r="A46" s="192"/>
      <c r="B46" s="184"/>
      <c r="C46" s="184"/>
      <c r="D46" s="184"/>
      <c r="E46" s="184"/>
      <c r="F46" s="184"/>
      <c r="G46" s="184"/>
      <c r="H46" s="184"/>
    </row>
    <row r="47" spans="1:8" ht="45.65" customHeight="1" x14ac:dyDescent="0.35">
      <c r="A47" s="192"/>
      <c r="B47" s="184"/>
      <c r="C47" s="184"/>
      <c r="D47" s="184"/>
      <c r="E47" s="184"/>
      <c r="F47" s="184"/>
      <c r="G47" s="184"/>
      <c r="H47" s="184"/>
    </row>
    <row r="48" spans="1:8" ht="47.4" customHeight="1" x14ac:dyDescent="0.35">
      <c r="A48" s="192"/>
      <c r="B48" s="184"/>
      <c r="C48" s="184"/>
      <c r="D48" s="184"/>
      <c r="E48" s="184"/>
      <c r="F48" s="184"/>
      <c r="G48" s="184"/>
      <c r="H48" s="184"/>
    </row>
    <row r="49" spans="1:8" ht="47.4" customHeight="1" x14ac:dyDescent="0.35">
      <c r="A49" s="192"/>
      <c r="B49" s="184"/>
      <c r="C49" s="184"/>
      <c r="D49" s="184"/>
      <c r="E49" s="184"/>
      <c r="F49" s="184"/>
      <c r="G49" s="184"/>
      <c r="H49" s="184"/>
    </row>
    <row r="50" spans="1:8" ht="42.65" customHeight="1" x14ac:dyDescent="0.35">
      <c r="A50" s="192"/>
      <c r="B50" s="184"/>
      <c r="C50" s="184"/>
      <c r="D50" s="184"/>
      <c r="E50" s="184"/>
      <c r="F50" s="184"/>
      <c r="G50" s="184"/>
      <c r="H50" s="184"/>
    </row>
    <row r="51" spans="1:8" ht="50.4" customHeight="1" x14ac:dyDescent="0.35">
      <c r="A51" s="192"/>
      <c r="B51" s="184"/>
      <c r="C51" s="184"/>
      <c r="D51" s="184"/>
      <c r="E51" s="184"/>
      <c r="F51" s="184"/>
      <c r="G51" s="184"/>
      <c r="H51" s="184"/>
    </row>
    <row r="52" spans="1:8" ht="43.25" customHeight="1" x14ac:dyDescent="0.35">
      <c r="A52" s="192"/>
      <c r="B52" s="184"/>
      <c r="C52" s="184"/>
      <c r="D52" s="184"/>
      <c r="E52" s="184"/>
      <c r="F52" s="184"/>
      <c r="G52" s="184"/>
      <c r="H52" s="184"/>
    </row>
    <row r="53" spans="1:8" ht="15.5" x14ac:dyDescent="0.35">
      <c r="A53" s="192"/>
      <c r="B53" s="184"/>
      <c r="C53" s="184"/>
      <c r="D53" s="184"/>
      <c r="E53" s="184"/>
      <c r="F53" s="184"/>
      <c r="G53" s="184"/>
      <c r="H53" s="184"/>
    </row>
    <row r="54" spans="1:8" ht="179.4" customHeight="1" x14ac:dyDescent="0.35">
      <c r="A54" s="726" t="s">
        <v>1692</v>
      </c>
      <c r="B54" s="731"/>
      <c r="C54" s="731"/>
      <c r="D54" s="731"/>
      <c r="E54" s="731"/>
      <c r="F54" s="731"/>
      <c r="G54" s="731"/>
      <c r="H54" s="731"/>
    </row>
    <row r="55" spans="1:8" ht="15.5" x14ac:dyDescent="0.35">
      <c r="A55" s="184"/>
      <c r="B55" s="185"/>
      <c r="C55" s="185"/>
      <c r="D55" s="185"/>
      <c r="E55" s="185"/>
      <c r="F55" s="185"/>
      <c r="G55" s="185"/>
      <c r="H55" s="185"/>
    </row>
    <row r="56" spans="1:8" ht="194" customHeight="1" x14ac:dyDescent="0.35">
      <c r="A56" s="184"/>
      <c r="B56" s="184"/>
      <c r="C56" s="184"/>
      <c r="D56" s="184"/>
      <c r="E56" s="184"/>
      <c r="F56" s="184"/>
      <c r="G56" s="185"/>
      <c r="H56" s="185"/>
    </row>
    <row r="57" spans="1:8" ht="165" customHeight="1" x14ac:dyDescent="0.35">
      <c r="A57" s="746" t="s">
        <v>698</v>
      </c>
      <c r="B57" s="731"/>
      <c r="C57" s="731"/>
      <c r="D57" s="731"/>
      <c r="E57" s="731"/>
      <c r="F57" s="731"/>
      <c r="G57" s="731"/>
      <c r="H57" s="731"/>
    </row>
    <row r="58" spans="1:8" ht="141" customHeight="1" x14ac:dyDescent="0.35">
      <c r="A58" s="184"/>
      <c r="B58" s="184"/>
      <c r="C58" s="184"/>
      <c r="D58" s="184"/>
      <c r="E58" s="184"/>
      <c r="F58" s="184"/>
      <c r="G58" s="185"/>
      <c r="H58" s="185"/>
    </row>
    <row r="59" spans="1:8" ht="15" x14ac:dyDescent="0.35">
      <c r="A59" s="192"/>
      <c r="B59" s="185"/>
      <c r="C59" s="185"/>
      <c r="D59" s="185"/>
      <c r="E59" s="185"/>
      <c r="F59" s="185"/>
      <c r="G59" s="185"/>
      <c r="H59" s="185"/>
    </row>
    <row r="60" spans="1:8" ht="164.4" customHeight="1" x14ac:dyDescent="0.35">
      <c r="A60" s="743" t="s">
        <v>699</v>
      </c>
      <c r="B60" s="743"/>
      <c r="C60" s="743"/>
      <c r="D60" s="743"/>
      <c r="E60" s="743"/>
      <c r="F60" s="743"/>
      <c r="G60" s="743"/>
      <c r="H60" s="743"/>
    </row>
    <row r="61" spans="1:8" ht="51.65" customHeight="1" x14ac:dyDescent="0.35">
      <c r="A61" s="191"/>
      <c r="B61" s="191"/>
      <c r="C61" s="191"/>
      <c r="D61" s="191"/>
      <c r="E61" s="191"/>
      <c r="F61" s="191"/>
      <c r="G61" s="191"/>
      <c r="H61" s="191"/>
    </row>
    <row r="62" spans="1:8" ht="65.25" customHeight="1" x14ac:dyDescent="0.35">
      <c r="A62" s="191"/>
      <c r="B62" s="191"/>
      <c r="C62" s="191"/>
      <c r="D62" s="191"/>
      <c r="E62" s="191"/>
      <c r="F62" s="191"/>
      <c r="G62" s="191"/>
      <c r="H62" s="191"/>
    </row>
    <row r="63" spans="1:8" ht="53" customHeight="1" x14ac:dyDescent="0.35">
      <c r="A63" s="191"/>
      <c r="B63" s="191"/>
      <c r="C63" s="191"/>
      <c r="D63" s="191"/>
      <c r="E63" s="191"/>
      <c r="F63" s="191"/>
      <c r="G63" s="191"/>
      <c r="H63" s="191"/>
    </row>
    <row r="64" spans="1:8" ht="54" customHeight="1" x14ac:dyDescent="0.35">
      <c r="A64" s="191"/>
      <c r="B64" s="191"/>
      <c r="C64" s="191"/>
      <c r="D64" s="191"/>
      <c r="E64" s="191"/>
      <c r="F64" s="191"/>
      <c r="G64" s="191"/>
      <c r="H64" s="191"/>
    </row>
    <row r="65" spans="1:8" ht="48" customHeight="1" x14ac:dyDescent="0.35">
      <c r="A65" s="191"/>
      <c r="B65" s="191"/>
      <c r="C65" s="191"/>
      <c r="D65" s="191"/>
      <c r="E65" s="191"/>
      <c r="F65" s="191"/>
      <c r="G65" s="191"/>
      <c r="H65" s="191"/>
    </row>
    <row r="66" spans="1:8" ht="52.25" customHeight="1" x14ac:dyDescent="0.35">
      <c r="A66" s="191"/>
      <c r="B66" s="191"/>
      <c r="C66" s="191"/>
      <c r="D66" s="191"/>
      <c r="E66" s="191"/>
      <c r="F66" s="191"/>
      <c r="G66" s="191"/>
      <c r="H66" s="191"/>
    </row>
    <row r="67" spans="1:8" ht="53.4" customHeight="1" x14ac:dyDescent="0.35">
      <c r="A67" s="191"/>
      <c r="B67" s="191"/>
      <c r="C67" s="191"/>
      <c r="D67" s="191"/>
      <c r="E67" s="191"/>
      <c r="F67" s="191"/>
      <c r="G67" s="191"/>
      <c r="H67" s="191"/>
    </row>
    <row r="68" spans="1:8" ht="51.65" customHeight="1" x14ac:dyDescent="0.35">
      <c r="A68" s="191"/>
      <c r="B68" s="191"/>
      <c r="C68" s="191"/>
      <c r="D68" s="191"/>
      <c r="E68" s="191"/>
      <c r="F68" s="191"/>
      <c r="G68" s="191"/>
      <c r="H68" s="191"/>
    </row>
    <row r="69" spans="1:8" ht="57.65" customHeight="1" x14ac:dyDescent="0.35">
      <c r="A69" s="191"/>
      <c r="B69" s="191"/>
      <c r="C69" s="191"/>
      <c r="D69" s="191"/>
      <c r="E69" s="191"/>
      <c r="F69" s="191"/>
      <c r="G69" s="191"/>
      <c r="H69" s="191"/>
    </row>
    <row r="70" spans="1:8" ht="140.4" customHeight="1" x14ac:dyDescent="0.35">
      <c r="A70" s="743" t="s">
        <v>1693</v>
      </c>
      <c r="B70" s="743"/>
      <c r="C70" s="743"/>
      <c r="D70" s="743"/>
      <c r="E70" s="743"/>
      <c r="F70" s="743"/>
      <c r="G70" s="743"/>
      <c r="H70" s="743"/>
    </row>
    <row r="71" spans="1:8" ht="15" x14ac:dyDescent="0.35">
      <c r="A71" s="191"/>
      <c r="B71" s="191"/>
      <c r="C71" s="191"/>
      <c r="D71" s="191"/>
      <c r="E71" s="191"/>
      <c r="F71" s="191"/>
      <c r="G71" s="191"/>
      <c r="H71" s="191"/>
    </row>
    <row r="72" spans="1:8" ht="150.65" customHeight="1" x14ac:dyDescent="0.35">
      <c r="A72" s="184"/>
      <c r="B72" s="184"/>
      <c r="C72" s="184"/>
      <c r="D72" s="184"/>
      <c r="E72" s="184"/>
      <c r="F72" s="184"/>
      <c r="G72" s="191"/>
      <c r="H72" s="191"/>
    </row>
    <row r="73" spans="1:8" ht="15" x14ac:dyDescent="0.35">
      <c r="A73" s="191"/>
      <c r="B73" s="191"/>
      <c r="C73" s="191"/>
      <c r="D73" s="191"/>
      <c r="E73" s="191"/>
      <c r="F73" s="191"/>
      <c r="G73" s="191"/>
      <c r="H73" s="191"/>
    </row>
    <row r="74" spans="1:8" ht="129" customHeight="1" x14ac:dyDescent="0.35">
      <c r="A74" s="746" t="s">
        <v>1694</v>
      </c>
      <c r="B74" s="746"/>
      <c r="C74" s="746"/>
      <c r="D74" s="746"/>
      <c r="E74" s="746"/>
      <c r="F74" s="746"/>
      <c r="G74" s="746"/>
      <c r="H74" s="746"/>
    </row>
    <row r="75" spans="1:8" ht="15" x14ac:dyDescent="0.35">
      <c r="A75" s="192"/>
      <c r="B75" s="192"/>
      <c r="C75" s="192"/>
      <c r="D75" s="192"/>
      <c r="E75" s="192"/>
      <c r="F75" s="192"/>
      <c r="G75" s="192"/>
      <c r="H75" s="192"/>
    </row>
    <row r="76" spans="1:8" ht="194" customHeight="1" x14ac:dyDescent="0.35">
      <c r="A76" s="184"/>
      <c r="B76" s="184"/>
      <c r="C76" s="184"/>
      <c r="D76" s="184"/>
      <c r="E76" s="184"/>
      <c r="F76" s="184"/>
      <c r="G76" s="191"/>
      <c r="H76" s="191"/>
    </row>
    <row r="77" spans="1:8" ht="15" x14ac:dyDescent="0.35">
      <c r="A77" s="191"/>
      <c r="B77" s="191"/>
      <c r="C77" s="191"/>
      <c r="D77" s="191"/>
      <c r="E77" s="191"/>
      <c r="F77" s="191"/>
      <c r="G77" s="191"/>
      <c r="H77" s="191"/>
    </row>
    <row r="78" spans="1:8" ht="166.25" customHeight="1" x14ac:dyDescent="0.35">
      <c r="A78" s="743" t="s">
        <v>700</v>
      </c>
      <c r="B78" s="743"/>
      <c r="C78" s="743"/>
      <c r="D78" s="743"/>
      <c r="E78" s="743"/>
      <c r="F78" s="743"/>
      <c r="G78" s="743"/>
      <c r="H78" s="743"/>
    </row>
    <row r="79" spans="1:8" ht="15" x14ac:dyDescent="0.35">
      <c r="A79" s="191"/>
      <c r="B79" s="191"/>
      <c r="C79" s="191"/>
      <c r="D79" s="191"/>
      <c r="E79" s="191"/>
      <c r="F79" s="191"/>
      <c r="G79" s="191"/>
      <c r="H79" s="191"/>
    </row>
    <row r="80" spans="1:8" ht="92" customHeight="1" x14ac:dyDescent="0.35">
      <c r="A80" s="184"/>
      <c r="B80" s="184"/>
      <c r="C80" s="184"/>
      <c r="D80" s="184"/>
      <c r="E80" s="184"/>
      <c r="F80" s="184"/>
      <c r="G80" s="191"/>
      <c r="H80" s="191"/>
    </row>
    <row r="81" spans="1:8" ht="15" x14ac:dyDescent="0.35">
      <c r="A81" s="191"/>
      <c r="B81" s="191"/>
      <c r="C81" s="191"/>
      <c r="D81" s="191"/>
      <c r="E81" s="191"/>
      <c r="F81" s="191"/>
      <c r="G81" s="191"/>
      <c r="H81" s="191"/>
    </row>
    <row r="82" spans="1:8" ht="183" customHeight="1" x14ac:dyDescent="0.35">
      <c r="A82" s="743" t="s">
        <v>1695</v>
      </c>
      <c r="B82" s="743"/>
      <c r="C82" s="743"/>
      <c r="D82" s="743"/>
      <c r="E82" s="743"/>
      <c r="F82" s="743"/>
      <c r="G82" s="743"/>
      <c r="H82" s="743"/>
    </row>
    <row r="83" spans="1:8" ht="37.25" customHeight="1" x14ac:dyDescent="0.35">
      <c r="A83" s="191"/>
      <c r="B83" s="191"/>
      <c r="C83" s="191"/>
      <c r="D83" s="191"/>
      <c r="E83" s="191"/>
      <c r="F83" s="191"/>
      <c r="G83" s="191"/>
      <c r="H83" s="191"/>
    </row>
    <row r="84" spans="1:8" ht="44" customHeight="1" x14ac:dyDescent="0.35">
      <c r="A84" s="191"/>
      <c r="B84" s="191"/>
      <c r="C84" s="191"/>
      <c r="D84" s="191"/>
      <c r="E84" s="191"/>
      <c r="F84" s="191"/>
      <c r="G84" s="191"/>
      <c r="H84" s="191"/>
    </row>
    <row r="85" spans="1:8" ht="47.4" customHeight="1" x14ac:dyDescent="0.35">
      <c r="A85" s="191"/>
      <c r="B85" s="191"/>
      <c r="C85" s="191"/>
      <c r="D85" s="191"/>
      <c r="E85" s="191"/>
      <c r="F85" s="191"/>
      <c r="G85" s="191"/>
      <c r="H85" s="191"/>
    </row>
    <row r="86" spans="1:8" ht="51" customHeight="1" x14ac:dyDescent="0.35">
      <c r="A86" s="191"/>
      <c r="B86" s="191"/>
      <c r="C86" s="191"/>
      <c r="D86" s="191"/>
      <c r="E86" s="191"/>
      <c r="F86" s="191"/>
      <c r="G86" s="191"/>
      <c r="H86" s="191"/>
    </row>
    <row r="87" spans="1:8" ht="52.25" customHeight="1" x14ac:dyDescent="0.35">
      <c r="A87" s="191"/>
      <c r="B87" s="191"/>
      <c r="C87" s="191"/>
      <c r="D87" s="191"/>
      <c r="E87" s="191"/>
      <c r="F87" s="191"/>
      <c r="G87" s="191"/>
      <c r="H87" s="191"/>
    </row>
    <row r="88" spans="1:8" ht="44.4" customHeight="1" x14ac:dyDescent="0.35">
      <c r="A88" s="191"/>
      <c r="B88" s="191"/>
      <c r="C88" s="191"/>
      <c r="D88" s="191"/>
      <c r="E88" s="191"/>
      <c r="F88" s="191"/>
      <c r="G88" s="191"/>
      <c r="H88" s="191"/>
    </row>
    <row r="89" spans="1:8" ht="48.65" customHeight="1" x14ac:dyDescent="0.35">
      <c r="A89" s="191"/>
      <c r="B89" s="191"/>
      <c r="C89" s="191"/>
      <c r="D89" s="191"/>
      <c r="E89" s="191"/>
      <c r="F89" s="191"/>
      <c r="G89" s="191"/>
      <c r="H89" s="191"/>
    </row>
    <row r="90" spans="1:8" ht="47" customHeight="1" x14ac:dyDescent="0.35">
      <c r="A90" s="191"/>
      <c r="B90" s="191"/>
      <c r="C90" s="191"/>
      <c r="D90" s="191"/>
      <c r="E90" s="191"/>
      <c r="F90" s="191"/>
      <c r="G90" s="191"/>
      <c r="H90" s="191"/>
    </row>
    <row r="91" spans="1:8" ht="51" customHeight="1" x14ac:dyDescent="0.35">
      <c r="A91" s="191"/>
      <c r="B91" s="191"/>
      <c r="C91" s="191"/>
      <c r="D91" s="191"/>
      <c r="E91" s="191"/>
      <c r="F91" s="191"/>
      <c r="G91" s="191"/>
      <c r="H91" s="191"/>
    </row>
    <row r="92" spans="1:8" ht="48" customHeight="1" x14ac:dyDescent="0.35">
      <c r="A92" s="191"/>
      <c r="B92" s="191"/>
      <c r="C92" s="191"/>
      <c r="D92" s="191"/>
      <c r="E92" s="191"/>
      <c r="F92" s="191"/>
      <c r="G92" s="191"/>
      <c r="H92" s="191"/>
    </row>
    <row r="93" spans="1:8" ht="15" x14ac:dyDescent="0.35">
      <c r="A93" s="191"/>
      <c r="B93" s="191"/>
      <c r="C93" s="191"/>
      <c r="D93" s="191"/>
      <c r="E93" s="191"/>
      <c r="F93" s="191"/>
      <c r="G93" s="191"/>
      <c r="H93" s="191"/>
    </row>
    <row r="94" spans="1:8" ht="194" customHeight="1" x14ac:dyDescent="0.35">
      <c r="A94" s="743" t="s">
        <v>701</v>
      </c>
      <c r="B94" s="743"/>
      <c r="C94" s="743"/>
      <c r="D94" s="743"/>
      <c r="E94" s="743"/>
      <c r="F94" s="743"/>
      <c r="G94" s="743"/>
      <c r="H94" s="743"/>
    </row>
    <row r="95" spans="1:8" ht="15" x14ac:dyDescent="0.35">
      <c r="A95" s="191"/>
      <c r="B95" s="191"/>
      <c r="C95" s="191"/>
      <c r="D95" s="191"/>
      <c r="E95" s="191"/>
      <c r="F95" s="191"/>
      <c r="G95" s="191"/>
      <c r="H95" s="191"/>
    </row>
    <row r="96" spans="1:8" ht="193.25" customHeight="1" x14ac:dyDescent="0.35">
      <c r="A96" s="184"/>
      <c r="B96" s="184"/>
      <c r="C96" s="184"/>
      <c r="D96" s="184"/>
      <c r="E96" s="184"/>
      <c r="F96" s="184"/>
      <c r="G96" s="191"/>
      <c r="H96" s="191"/>
    </row>
    <row r="97" spans="1:8" ht="162" customHeight="1" x14ac:dyDescent="0.35">
      <c r="A97" s="743" t="s">
        <v>702</v>
      </c>
      <c r="B97" s="743"/>
      <c r="C97" s="743"/>
      <c r="D97" s="743"/>
      <c r="E97" s="743"/>
      <c r="F97" s="743"/>
      <c r="G97" s="743"/>
      <c r="H97" s="743"/>
    </row>
    <row r="98" spans="1:8" ht="15" x14ac:dyDescent="0.35">
      <c r="A98" s="191"/>
      <c r="B98" s="191"/>
      <c r="C98" s="191"/>
      <c r="D98" s="191"/>
      <c r="E98" s="191"/>
      <c r="F98" s="191"/>
      <c r="G98" s="191"/>
      <c r="H98" s="191"/>
    </row>
    <row r="99" spans="1:8" ht="152.4" customHeight="1" x14ac:dyDescent="0.35">
      <c r="A99" s="184"/>
      <c r="B99" s="184"/>
      <c r="C99" s="184"/>
      <c r="D99" s="184"/>
      <c r="E99" s="184"/>
      <c r="F99" s="184"/>
      <c r="G99" s="191"/>
      <c r="H99" s="191"/>
    </row>
    <row r="100" spans="1:8" ht="15" x14ac:dyDescent="0.35">
      <c r="A100" s="191"/>
      <c r="B100" s="191"/>
      <c r="C100" s="191"/>
      <c r="D100" s="191"/>
      <c r="E100" s="191"/>
      <c r="F100" s="191"/>
      <c r="G100" s="191"/>
      <c r="H100" s="191"/>
    </row>
    <row r="101" spans="1:8" ht="187.25" customHeight="1" x14ac:dyDescent="0.35">
      <c r="A101" s="743" t="s">
        <v>703</v>
      </c>
      <c r="B101" s="743"/>
      <c r="C101" s="743"/>
      <c r="D101" s="743"/>
      <c r="E101" s="743"/>
      <c r="F101" s="743"/>
      <c r="G101" s="743"/>
      <c r="H101" s="191"/>
    </row>
    <row r="102" spans="1:8" ht="15" x14ac:dyDescent="0.35">
      <c r="A102" s="191"/>
      <c r="B102" s="191"/>
      <c r="C102" s="191"/>
      <c r="D102" s="191"/>
      <c r="E102" s="191"/>
      <c r="F102" s="191"/>
      <c r="G102" s="191"/>
      <c r="H102" s="191"/>
    </row>
    <row r="103" spans="1:8" ht="255.65" customHeight="1" x14ac:dyDescent="0.35">
      <c r="A103" s="184"/>
      <c r="B103" s="184"/>
      <c r="C103" s="184"/>
      <c r="D103" s="184"/>
      <c r="E103" s="184"/>
      <c r="F103" s="184"/>
      <c r="G103" s="191"/>
      <c r="H103" s="191"/>
    </row>
    <row r="104" spans="1:8" ht="15" x14ac:dyDescent="0.35">
      <c r="A104" s="191"/>
      <c r="B104" s="191"/>
      <c r="C104" s="191"/>
      <c r="D104" s="191"/>
      <c r="E104" s="191"/>
      <c r="F104" s="191"/>
      <c r="G104" s="191"/>
      <c r="H104" s="191"/>
    </row>
    <row r="105" spans="1:8" ht="145.25" customHeight="1" x14ac:dyDescent="0.35">
      <c r="A105" s="743" t="s">
        <v>1696</v>
      </c>
      <c r="B105" s="743"/>
      <c r="C105" s="743"/>
      <c r="D105" s="743"/>
      <c r="E105" s="743"/>
      <c r="F105" s="743"/>
      <c r="G105" s="743"/>
      <c r="H105" s="743"/>
    </row>
    <row r="107" spans="1:8" ht="240.65" customHeight="1" x14ac:dyDescent="0.35">
      <c r="A107" s="184"/>
      <c r="B107" s="184"/>
      <c r="C107" s="184"/>
      <c r="D107" s="184"/>
      <c r="E107" s="184"/>
      <c r="F107" s="184"/>
      <c r="G107" s="191"/>
      <c r="H107" s="191"/>
    </row>
    <row r="108" spans="1:8" ht="15" x14ac:dyDescent="0.35">
      <c r="A108" s="191"/>
      <c r="B108" s="191"/>
      <c r="C108" s="191"/>
      <c r="D108" s="191"/>
      <c r="E108" s="191"/>
      <c r="F108" s="191"/>
      <c r="G108" s="191"/>
      <c r="H108" s="191"/>
    </row>
    <row r="109" spans="1:8" ht="270" customHeight="1" x14ac:dyDescent="0.35">
      <c r="A109" s="743" t="s">
        <v>1697</v>
      </c>
      <c r="B109" s="743"/>
      <c r="C109" s="743"/>
      <c r="D109" s="743"/>
      <c r="E109" s="743"/>
      <c r="F109" s="743"/>
      <c r="G109" s="743"/>
      <c r="H109" s="743"/>
    </row>
    <row r="110" spans="1:8" ht="15" x14ac:dyDescent="0.35">
      <c r="A110" s="191"/>
      <c r="B110" s="191"/>
      <c r="C110" s="191"/>
      <c r="D110" s="191"/>
      <c r="E110" s="191"/>
      <c r="F110" s="191"/>
      <c r="G110" s="191"/>
      <c r="H110" s="191"/>
    </row>
    <row r="111" spans="1:8" ht="153.65" customHeight="1" x14ac:dyDescent="0.35">
      <c r="A111" s="184"/>
      <c r="B111" s="184"/>
      <c r="C111" s="184"/>
      <c r="D111" s="184"/>
      <c r="E111" s="184"/>
      <c r="F111" s="184"/>
      <c r="G111" s="191"/>
      <c r="H111" s="191"/>
    </row>
    <row r="112" spans="1:8" ht="15" x14ac:dyDescent="0.35">
      <c r="A112" s="191"/>
      <c r="B112" s="191"/>
      <c r="C112" s="191"/>
      <c r="D112" s="191"/>
      <c r="E112" s="191"/>
      <c r="F112" s="191"/>
      <c r="G112" s="191"/>
      <c r="H112" s="191"/>
    </row>
    <row r="113" spans="1:8" ht="122.4" customHeight="1" x14ac:dyDescent="0.35">
      <c r="A113" s="734" t="s">
        <v>1698</v>
      </c>
      <c r="B113" s="734"/>
      <c r="C113" s="734"/>
      <c r="D113" s="734"/>
      <c r="E113" s="734"/>
      <c r="F113" s="734"/>
      <c r="G113" s="734"/>
      <c r="H113" s="734"/>
    </row>
    <row r="114" spans="1:8" ht="15" x14ac:dyDescent="0.35">
      <c r="A114" s="191"/>
      <c r="B114" s="191"/>
      <c r="C114" s="191"/>
      <c r="D114" s="191"/>
      <c r="E114" s="191"/>
      <c r="F114" s="191"/>
      <c r="G114" s="191"/>
      <c r="H114" s="191"/>
    </row>
    <row r="115" spans="1:8" ht="91.25" customHeight="1" x14ac:dyDescent="0.35">
      <c r="A115" s="184"/>
      <c r="B115" s="184"/>
      <c r="C115" s="184"/>
      <c r="D115" s="184"/>
      <c r="E115" s="184"/>
      <c r="F115" s="184"/>
      <c r="G115" s="191"/>
      <c r="H115" s="191"/>
    </row>
  </sheetData>
  <mergeCells count="20">
    <mergeCell ref="A109:H109"/>
    <mergeCell ref="A113:H113"/>
    <mergeCell ref="A22:G22"/>
    <mergeCell ref="A35:H35"/>
    <mergeCell ref="A54:H54"/>
    <mergeCell ref="A60:H60"/>
    <mergeCell ref="A57:H57"/>
    <mergeCell ref="A70:H70"/>
    <mergeCell ref="A74:H74"/>
    <mergeCell ref="A78:H78"/>
    <mergeCell ref="A82:H82"/>
    <mergeCell ref="A105:H105"/>
    <mergeCell ref="A97:H97"/>
    <mergeCell ref="A94:H94"/>
    <mergeCell ref="A101:G101"/>
    <mergeCell ref="A2:H2"/>
    <mergeCell ref="A3:H3"/>
    <mergeCell ref="A5:H5"/>
    <mergeCell ref="A6:H6"/>
    <mergeCell ref="A23:H2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528F-BE3C-4709-91A4-60560340D130}">
  <dimension ref="A1:I96"/>
  <sheetViews>
    <sheetView workbookViewId="0">
      <selection activeCell="L92" sqref="L92"/>
    </sheetView>
  </sheetViews>
  <sheetFormatPr defaultRowHeight="14.5" x14ac:dyDescent="0.35"/>
  <cols>
    <col min="1" max="1" width="40.36328125" customWidth="1"/>
    <col min="2" max="2" width="43.08984375" customWidth="1"/>
    <col min="3" max="3" width="12.36328125" customWidth="1"/>
    <col min="4" max="9" width="10.54296875" customWidth="1"/>
  </cols>
  <sheetData>
    <row r="1" spans="1:9" ht="15" x14ac:dyDescent="0.35">
      <c r="A1" s="750" t="s">
        <v>704</v>
      </c>
      <c r="B1" s="750"/>
      <c r="C1" s="750"/>
      <c r="D1" s="750"/>
      <c r="E1" s="750"/>
      <c r="F1" s="750"/>
      <c r="G1" s="750"/>
      <c r="H1" s="750"/>
      <c r="I1" s="750"/>
    </row>
    <row r="2" spans="1:9" ht="15.5" thickBot="1" x14ac:dyDescent="0.4">
      <c r="A2" s="193" t="s">
        <v>705</v>
      </c>
      <c r="B2" s="193"/>
    </row>
    <row r="3" spans="1:9" ht="32.4" customHeight="1" thickBot="1" x14ac:dyDescent="0.4">
      <c r="A3" s="751" t="s">
        <v>706</v>
      </c>
      <c r="B3" s="751" t="s">
        <v>707</v>
      </c>
      <c r="C3" s="754" t="s">
        <v>708</v>
      </c>
      <c r="D3" s="751" t="s">
        <v>709</v>
      </c>
      <c r="E3" s="756" t="s">
        <v>710</v>
      </c>
      <c r="F3" s="757"/>
      <c r="G3" s="758"/>
      <c r="H3" s="759" t="s">
        <v>1610</v>
      </c>
      <c r="I3" s="759" t="s">
        <v>711</v>
      </c>
    </row>
    <row r="4" spans="1:9" ht="66.650000000000006" customHeight="1" thickBot="1" x14ac:dyDescent="0.4">
      <c r="A4" s="752"/>
      <c r="B4" s="753"/>
      <c r="C4" s="755"/>
      <c r="D4" s="752"/>
      <c r="E4" s="712" t="s">
        <v>712</v>
      </c>
      <c r="F4" s="712" t="s">
        <v>713</v>
      </c>
      <c r="G4" s="712" t="s">
        <v>888</v>
      </c>
      <c r="H4" s="760"/>
      <c r="I4" s="760"/>
    </row>
    <row r="5" spans="1:9" ht="15" thickBot="1" x14ac:dyDescent="0.4">
      <c r="A5" s="196">
        <v>1</v>
      </c>
      <c r="B5" s="197"/>
      <c r="C5" s="197">
        <v>2</v>
      </c>
      <c r="D5" s="197">
        <v>3</v>
      </c>
      <c r="E5" s="197">
        <v>4</v>
      </c>
      <c r="F5" s="197">
        <v>5</v>
      </c>
      <c r="G5" s="197">
        <v>6</v>
      </c>
      <c r="H5" s="197">
        <v>7</v>
      </c>
      <c r="I5" s="197">
        <v>8</v>
      </c>
    </row>
    <row r="6" spans="1:9" ht="47" thickBot="1" x14ac:dyDescent="0.4">
      <c r="A6" s="198" t="s">
        <v>714</v>
      </c>
      <c r="B6" s="199" t="s">
        <v>715</v>
      </c>
      <c r="C6" s="200" t="s">
        <v>716</v>
      </c>
      <c r="D6" s="201" t="s">
        <v>717</v>
      </c>
      <c r="E6" s="202">
        <v>15</v>
      </c>
      <c r="F6" s="202">
        <v>15</v>
      </c>
      <c r="G6" s="202">
        <v>15</v>
      </c>
      <c r="H6" s="203">
        <v>15.3</v>
      </c>
      <c r="I6" s="204">
        <v>30</v>
      </c>
    </row>
    <row r="7" spans="1:9" ht="31.5" thickBot="1" x14ac:dyDescent="0.4">
      <c r="A7" s="205"/>
      <c r="B7" s="206" t="s">
        <v>718</v>
      </c>
      <c r="C7" s="207" t="s">
        <v>719</v>
      </c>
      <c r="D7" s="633">
        <v>0.01</v>
      </c>
      <c r="E7" s="208">
        <v>0.01</v>
      </c>
      <c r="F7" s="208">
        <v>0.01</v>
      </c>
      <c r="G7" s="208">
        <v>0.01</v>
      </c>
      <c r="H7" s="634" t="s">
        <v>1654</v>
      </c>
      <c r="I7" s="209" t="s">
        <v>720</v>
      </c>
    </row>
    <row r="8" spans="1:9" ht="16" thickBot="1" x14ac:dyDescent="0.4">
      <c r="A8" s="205"/>
      <c r="B8" s="206" t="s">
        <v>721</v>
      </c>
      <c r="C8" s="207" t="s">
        <v>719</v>
      </c>
      <c r="D8" s="633">
        <v>0.01</v>
      </c>
      <c r="E8" s="208">
        <v>0.01</v>
      </c>
      <c r="F8" s="208">
        <v>0.01</v>
      </c>
      <c r="G8" s="208">
        <v>0.01</v>
      </c>
      <c r="H8" s="634" t="s">
        <v>1654</v>
      </c>
      <c r="I8" s="209" t="s">
        <v>720</v>
      </c>
    </row>
    <row r="9" spans="1:9" ht="31.5" thickBot="1" x14ac:dyDescent="0.4">
      <c r="A9" s="205"/>
      <c r="B9" s="206" t="s">
        <v>722</v>
      </c>
      <c r="C9" s="207" t="s">
        <v>719</v>
      </c>
      <c r="D9" s="633">
        <v>0.08</v>
      </c>
      <c r="E9" s="208">
        <v>0.08</v>
      </c>
      <c r="F9" s="208">
        <v>0.08</v>
      </c>
      <c r="G9" s="208">
        <v>0.08</v>
      </c>
      <c r="H9" s="634" t="s">
        <v>1655</v>
      </c>
      <c r="I9" s="209" t="s">
        <v>720</v>
      </c>
    </row>
    <row r="10" spans="1:9" ht="62.5" thickBot="1" x14ac:dyDescent="0.4">
      <c r="A10" s="210" t="s">
        <v>723</v>
      </c>
      <c r="B10" s="211" t="s">
        <v>724</v>
      </c>
      <c r="C10" s="212" t="s">
        <v>725</v>
      </c>
      <c r="D10" s="213" t="s">
        <v>726</v>
      </c>
      <c r="E10" s="214" t="s">
        <v>727</v>
      </c>
      <c r="F10" s="214" t="s">
        <v>727</v>
      </c>
      <c r="G10" s="214" t="s">
        <v>727</v>
      </c>
      <c r="H10" s="214" t="s">
        <v>727</v>
      </c>
      <c r="I10" s="214" t="s">
        <v>727</v>
      </c>
    </row>
    <row r="11" spans="1:9" ht="31.5" thickBot="1" x14ac:dyDescent="0.4">
      <c r="A11" s="215" t="s">
        <v>1699</v>
      </c>
      <c r="B11" s="216" t="s">
        <v>1700</v>
      </c>
      <c r="C11" s="212" t="s">
        <v>729</v>
      </c>
      <c r="D11" s="217">
        <v>-43.3</v>
      </c>
      <c r="E11" s="202">
        <v>5</v>
      </c>
      <c r="F11" s="202">
        <v>5</v>
      </c>
      <c r="G11" s="202">
        <v>5</v>
      </c>
      <c r="H11" s="218">
        <v>3.5</v>
      </c>
      <c r="I11" s="219">
        <v>14</v>
      </c>
    </row>
    <row r="12" spans="1:9" ht="47" thickBot="1" x14ac:dyDescent="0.4">
      <c r="A12" s="215" t="s">
        <v>730</v>
      </c>
      <c r="B12" s="211" t="s">
        <v>731</v>
      </c>
      <c r="C12" s="220" t="s">
        <v>725</v>
      </c>
      <c r="D12" s="221" t="s">
        <v>732</v>
      </c>
      <c r="E12" s="214" t="s">
        <v>727</v>
      </c>
      <c r="F12" s="214" t="s">
        <v>727</v>
      </c>
      <c r="G12" s="214" t="s">
        <v>727</v>
      </c>
      <c r="H12" s="222" t="s">
        <v>727</v>
      </c>
      <c r="I12" s="214" t="s">
        <v>727</v>
      </c>
    </row>
    <row r="13" spans="1:9" ht="16" thickBot="1" x14ac:dyDescent="0.4">
      <c r="A13" s="761" t="s">
        <v>733</v>
      </c>
      <c r="B13" s="211" t="s">
        <v>734</v>
      </c>
      <c r="C13" s="224" t="s">
        <v>735</v>
      </c>
      <c r="D13" s="225">
        <v>8195</v>
      </c>
      <c r="E13" s="226">
        <v>20500</v>
      </c>
      <c r="F13" s="226">
        <v>21000</v>
      </c>
      <c r="G13" s="226">
        <v>21500</v>
      </c>
      <c r="H13" s="224">
        <v>20047</v>
      </c>
      <c r="I13" s="227" t="s">
        <v>736</v>
      </c>
    </row>
    <row r="14" spans="1:9" ht="31.5" thickBot="1" x14ac:dyDescent="0.4">
      <c r="A14" s="762"/>
      <c r="B14" s="228" t="s">
        <v>737</v>
      </c>
      <c r="C14" s="224" t="s">
        <v>719</v>
      </c>
      <c r="D14" s="229">
        <v>180.35</v>
      </c>
      <c r="E14" s="226">
        <v>762</v>
      </c>
      <c r="F14" s="226">
        <v>800</v>
      </c>
      <c r="G14" s="226">
        <v>840</v>
      </c>
      <c r="H14" s="226" t="s">
        <v>1587</v>
      </c>
      <c r="I14" s="227" t="s">
        <v>736</v>
      </c>
    </row>
    <row r="15" spans="1:9" ht="31.5" thickBot="1" x14ac:dyDescent="0.4">
      <c r="A15" s="763"/>
      <c r="B15" s="228" t="s">
        <v>1701</v>
      </c>
      <c r="C15" s="224" t="s">
        <v>739</v>
      </c>
      <c r="D15" s="229">
        <v>3000</v>
      </c>
      <c r="E15" s="226">
        <v>3500</v>
      </c>
      <c r="F15" s="226">
        <v>4000</v>
      </c>
      <c r="G15" s="226">
        <v>5000</v>
      </c>
      <c r="H15" s="226">
        <v>5876</v>
      </c>
      <c r="I15" s="230">
        <v>4000</v>
      </c>
    </row>
    <row r="16" spans="1:9" ht="16" thickBot="1" x14ac:dyDescent="0.4">
      <c r="A16" s="764" t="s">
        <v>740</v>
      </c>
      <c r="B16" s="231" t="s">
        <v>741</v>
      </c>
      <c r="C16" s="224" t="s">
        <v>742</v>
      </c>
      <c r="D16" s="232">
        <v>76</v>
      </c>
      <c r="E16" s="232">
        <v>79</v>
      </c>
      <c r="F16" s="232">
        <v>79.099999999999994</v>
      </c>
      <c r="G16" s="232">
        <v>79.2</v>
      </c>
      <c r="H16" s="232" t="s">
        <v>1656</v>
      </c>
      <c r="I16" s="227" t="s">
        <v>743</v>
      </c>
    </row>
    <row r="17" spans="1:9" ht="31.5" thickBot="1" x14ac:dyDescent="0.4">
      <c r="A17" s="765"/>
      <c r="B17" s="233" t="s">
        <v>744</v>
      </c>
      <c r="C17" s="224" t="s">
        <v>745</v>
      </c>
      <c r="D17" s="232" t="s">
        <v>1588</v>
      </c>
      <c r="E17" s="226">
        <v>13.4</v>
      </c>
      <c r="F17" s="226">
        <v>13.3</v>
      </c>
      <c r="G17" s="226">
        <v>13.2</v>
      </c>
      <c r="H17" s="224" t="s">
        <v>1657</v>
      </c>
      <c r="I17" s="230" t="s">
        <v>746</v>
      </c>
    </row>
    <row r="18" spans="1:9" ht="81.650000000000006" customHeight="1" thickBot="1" x14ac:dyDescent="0.4">
      <c r="A18" s="765"/>
      <c r="B18" s="231" t="s">
        <v>747</v>
      </c>
      <c r="C18" s="226" t="s">
        <v>729</v>
      </c>
      <c r="D18" s="232">
        <v>74.400000000000006</v>
      </c>
      <c r="E18" s="224">
        <v>76.099999999999994</v>
      </c>
      <c r="F18" s="232">
        <v>76</v>
      </c>
      <c r="G18" s="224">
        <v>75.900000000000006</v>
      </c>
      <c r="H18" s="224" t="s">
        <v>1658</v>
      </c>
      <c r="I18" s="230" t="s">
        <v>746</v>
      </c>
    </row>
    <row r="19" spans="1:9" ht="32.4" customHeight="1" thickBot="1" x14ac:dyDescent="0.4">
      <c r="A19" s="766"/>
      <c r="B19" s="231" t="s">
        <v>748</v>
      </c>
      <c r="C19" s="234" t="s">
        <v>749</v>
      </c>
      <c r="D19" s="224">
        <v>118.5</v>
      </c>
      <c r="E19" s="232">
        <v>182</v>
      </c>
      <c r="F19" s="232">
        <v>183</v>
      </c>
      <c r="G19" s="232">
        <v>184</v>
      </c>
      <c r="H19" s="224">
        <v>182.7</v>
      </c>
      <c r="I19" s="227" t="s">
        <v>736</v>
      </c>
    </row>
    <row r="20" spans="1:9" ht="31.5" thickBot="1" x14ac:dyDescent="0.4">
      <c r="A20" s="766"/>
      <c r="B20" s="235" t="s">
        <v>750</v>
      </c>
      <c r="C20" s="224" t="s">
        <v>751</v>
      </c>
      <c r="D20" s="226">
        <v>91.4</v>
      </c>
      <c r="E20" s="224">
        <v>80.3</v>
      </c>
      <c r="F20" s="232">
        <v>80.2</v>
      </c>
      <c r="G20" s="224">
        <v>80.099999999999994</v>
      </c>
      <c r="H20" s="224">
        <v>80.3</v>
      </c>
      <c r="I20" s="236" t="s">
        <v>746</v>
      </c>
    </row>
    <row r="21" spans="1:9" ht="16" thickBot="1" x14ac:dyDescent="0.4">
      <c r="A21" s="767"/>
      <c r="B21" s="211" t="s">
        <v>752</v>
      </c>
      <c r="C21" s="237" t="s">
        <v>751</v>
      </c>
      <c r="D21" s="224">
        <v>534</v>
      </c>
      <c r="E21" s="226">
        <v>900</v>
      </c>
      <c r="F21" s="226">
        <v>1000</v>
      </c>
      <c r="G21" s="226">
        <v>1100</v>
      </c>
      <c r="H21" s="224">
        <v>658</v>
      </c>
      <c r="I21" s="224">
        <v>1100</v>
      </c>
    </row>
    <row r="22" spans="1:9" ht="31.5" thickBot="1" x14ac:dyDescent="0.4">
      <c r="A22" s="768" t="s">
        <v>753</v>
      </c>
      <c r="B22" s="211" t="s">
        <v>754</v>
      </c>
      <c r="C22" s="237" t="s">
        <v>751</v>
      </c>
      <c r="D22" s="224">
        <v>15.8</v>
      </c>
      <c r="E22" s="224">
        <v>20.399999999999999</v>
      </c>
      <c r="F22" s="232">
        <v>20.3</v>
      </c>
      <c r="G22" s="224">
        <v>20.2</v>
      </c>
      <c r="H22" s="224" t="s">
        <v>1659</v>
      </c>
      <c r="I22" s="227" t="s">
        <v>746</v>
      </c>
    </row>
    <row r="23" spans="1:9" ht="31.5" thickBot="1" x14ac:dyDescent="0.4">
      <c r="A23" s="748"/>
      <c r="B23" s="211" t="s">
        <v>755</v>
      </c>
      <c r="C23" s="238" t="s">
        <v>756</v>
      </c>
      <c r="D23" s="226" t="s">
        <v>757</v>
      </c>
      <c r="E23" s="224">
        <v>9600</v>
      </c>
      <c r="F23" s="224">
        <v>9580</v>
      </c>
      <c r="G23" s="224">
        <v>9550</v>
      </c>
      <c r="H23" s="224" t="s">
        <v>1660</v>
      </c>
      <c r="I23" s="227" t="s">
        <v>746</v>
      </c>
    </row>
    <row r="24" spans="1:9" ht="62.5" thickBot="1" x14ac:dyDescent="0.4">
      <c r="A24" s="748"/>
      <c r="B24" s="239" t="s">
        <v>758</v>
      </c>
      <c r="C24" s="238" t="s">
        <v>756</v>
      </c>
      <c r="D24" s="226" t="s">
        <v>757</v>
      </c>
      <c r="E24" s="226">
        <v>290</v>
      </c>
      <c r="F24" s="224"/>
      <c r="G24" s="240"/>
      <c r="H24" s="224" t="s">
        <v>757</v>
      </c>
      <c r="I24" s="236" t="s">
        <v>736</v>
      </c>
    </row>
    <row r="25" spans="1:9" ht="31.5" thickBot="1" x14ac:dyDescent="0.4">
      <c r="A25" s="749"/>
      <c r="B25" s="211" t="s">
        <v>759</v>
      </c>
      <c r="C25" s="237" t="s">
        <v>760</v>
      </c>
      <c r="D25" s="224">
        <v>32.4</v>
      </c>
      <c r="E25" s="232">
        <v>45.5</v>
      </c>
      <c r="F25" s="232">
        <v>46</v>
      </c>
      <c r="G25" s="232">
        <v>46.5</v>
      </c>
      <c r="H25" s="224">
        <v>45.6</v>
      </c>
      <c r="I25" s="236" t="s">
        <v>736</v>
      </c>
    </row>
    <row r="26" spans="1:9" ht="31.5" thickBot="1" x14ac:dyDescent="0.4">
      <c r="A26" s="215" t="s">
        <v>761</v>
      </c>
      <c r="B26" s="241" t="s">
        <v>762</v>
      </c>
      <c r="C26" s="242" t="s">
        <v>749</v>
      </c>
      <c r="D26" s="243">
        <v>278</v>
      </c>
      <c r="E26" s="244">
        <v>280</v>
      </c>
      <c r="F26" s="244">
        <v>300</v>
      </c>
      <c r="G26" s="244">
        <v>300</v>
      </c>
      <c r="H26" s="245">
        <v>282</v>
      </c>
      <c r="I26" s="246">
        <v>300</v>
      </c>
    </row>
    <row r="27" spans="1:9" ht="16" thickBot="1" x14ac:dyDescent="0.4">
      <c r="A27" s="764" t="s">
        <v>763</v>
      </c>
      <c r="B27" s="211" t="s">
        <v>764</v>
      </c>
      <c r="C27" s="247" t="s">
        <v>729</v>
      </c>
      <c r="D27" s="248">
        <v>99.9</v>
      </c>
      <c r="E27" s="249">
        <v>99.9</v>
      </c>
      <c r="F27" s="249">
        <v>99.9</v>
      </c>
      <c r="G27" s="249">
        <v>99.9</v>
      </c>
      <c r="H27" s="250">
        <v>99.9</v>
      </c>
      <c r="I27" s="251">
        <v>99.9</v>
      </c>
    </row>
    <row r="28" spans="1:9" ht="68" customHeight="1" thickBot="1" x14ac:dyDescent="0.4">
      <c r="A28" s="767"/>
      <c r="B28" s="239" t="s">
        <v>1702</v>
      </c>
      <c r="C28" s="247" t="s">
        <v>765</v>
      </c>
      <c r="D28" s="252">
        <v>58</v>
      </c>
      <c r="E28" s="249">
        <v>58</v>
      </c>
      <c r="F28" s="249">
        <v>58</v>
      </c>
      <c r="G28" s="249">
        <v>58</v>
      </c>
      <c r="H28" s="250">
        <v>59</v>
      </c>
      <c r="I28" s="253" t="s">
        <v>766</v>
      </c>
    </row>
    <row r="29" spans="1:9" ht="47" thickBot="1" x14ac:dyDescent="0.4">
      <c r="A29" s="254" t="s">
        <v>767</v>
      </c>
      <c r="B29" s="231" t="s">
        <v>768</v>
      </c>
      <c r="C29" s="255" t="s">
        <v>729</v>
      </c>
      <c r="D29" s="256">
        <v>92</v>
      </c>
      <c r="E29" s="257">
        <v>97</v>
      </c>
      <c r="F29" s="257">
        <v>98</v>
      </c>
      <c r="G29" s="257">
        <v>98</v>
      </c>
      <c r="H29" s="258">
        <v>97</v>
      </c>
      <c r="I29" s="259">
        <v>96</v>
      </c>
    </row>
    <row r="30" spans="1:9" ht="47" thickBot="1" x14ac:dyDescent="0.4">
      <c r="A30" s="260" t="s">
        <v>769</v>
      </c>
      <c r="B30" s="231" t="s">
        <v>770</v>
      </c>
      <c r="C30" s="261" t="s">
        <v>756</v>
      </c>
      <c r="D30" s="262">
        <v>270</v>
      </c>
      <c r="E30" s="263">
        <v>330</v>
      </c>
      <c r="F30" s="263">
        <v>330</v>
      </c>
      <c r="G30" s="263">
        <v>330</v>
      </c>
      <c r="H30" s="264">
        <v>270</v>
      </c>
      <c r="I30" s="265">
        <v>260</v>
      </c>
    </row>
    <row r="31" spans="1:9" ht="31.25" customHeight="1" thickBot="1" x14ac:dyDescent="0.4">
      <c r="A31" s="628" t="s">
        <v>771</v>
      </c>
      <c r="B31" s="268" t="s">
        <v>772</v>
      </c>
      <c r="C31" s="269" t="s">
        <v>751</v>
      </c>
      <c r="D31" s="270">
        <v>6</v>
      </c>
      <c r="E31" s="271">
        <v>2</v>
      </c>
      <c r="F31" s="218">
        <v>2</v>
      </c>
      <c r="G31" s="271">
        <v>2</v>
      </c>
      <c r="H31" s="272">
        <v>4</v>
      </c>
      <c r="I31" s="273">
        <v>6</v>
      </c>
    </row>
    <row r="32" spans="1:9" ht="47" thickBot="1" x14ac:dyDescent="0.4">
      <c r="A32" s="215" t="s">
        <v>773</v>
      </c>
      <c r="B32" s="211" t="s">
        <v>774</v>
      </c>
      <c r="C32" s="261" t="s">
        <v>719</v>
      </c>
      <c r="D32" s="274">
        <v>1</v>
      </c>
      <c r="E32" s="271">
        <v>2</v>
      </c>
      <c r="F32" s="218">
        <v>2</v>
      </c>
      <c r="G32" s="271">
        <v>2</v>
      </c>
      <c r="H32" s="272">
        <v>2</v>
      </c>
      <c r="I32" s="275">
        <v>2</v>
      </c>
    </row>
    <row r="33" spans="1:9" ht="47" customHeight="1" thickBot="1" x14ac:dyDescent="0.4">
      <c r="A33" s="276" t="s">
        <v>1703</v>
      </c>
      <c r="B33" s="277" t="s">
        <v>775</v>
      </c>
      <c r="C33" s="278" t="s">
        <v>719</v>
      </c>
      <c r="D33" s="274">
        <v>59</v>
      </c>
      <c r="E33" s="271">
        <v>110</v>
      </c>
      <c r="F33" s="218">
        <v>115</v>
      </c>
      <c r="G33" s="271">
        <v>120</v>
      </c>
      <c r="H33" s="272">
        <v>105</v>
      </c>
      <c r="I33" s="275">
        <v>120</v>
      </c>
    </row>
    <row r="34" spans="1:9" ht="47" thickBot="1" x14ac:dyDescent="0.4">
      <c r="A34" s="279"/>
      <c r="B34" s="277" t="s">
        <v>776</v>
      </c>
      <c r="C34" s="280" t="s">
        <v>751</v>
      </c>
      <c r="D34" s="281">
        <v>130</v>
      </c>
      <c r="E34" s="271">
        <v>140</v>
      </c>
      <c r="F34" s="218">
        <v>145</v>
      </c>
      <c r="G34" s="271">
        <v>150</v>
      </c>
      <c r="H34" s="282">
        <v>140</v>
      </c>
      <c r="I34" s="272">
        <v>150</v>
      </c>
    </row>
    <row r="35" spans="1:9" ht="47" thickBot="1" x14ac:dyDescent="0.4">
      <c r="A35" s="283" t="s">
        <v>777</v>
      </c>
      <c r="B35" s="284" t="s">
        <v>778</v>
      </c>
      <c r="C35" s="266" t="s">
        <v>779</v>
      </c>
      <c r="D35" s="285" t="s">
        <v>757</v>
      </c>
      <c r="E35" s="286" t="s">
        <v>780</v>
      </c>
      <c r="F35" s="286" t="s">
        <v>781</v>
      </c>
      <c r="G35" s="286" t="s">
        <v>781</v>
      </c>
      <c r="H35" s="227" t="s">
        <v>757</v>
      </c>
      <c r="I35" s="224" t="s">
        <v>781</v>
      </c>
    </row>
    <row r="36" spans="1:9" ht="47" thickBot="1" x14ac:dyDescent="0.4">
      <c r="A36" s="769" t="s">
        <v>782</v>
      </c>
      <c r="B36" s="288" t="s">
        <v>783</v>
      </c>
      <c r="C36" s="289" t="s">
        <v>729</v>
      </c>
      <c r="D36" s="290">
        <v>56</v>
      </c>
      <c r="E36" s="291">
        <v>70</v>
      </c>
      <c r="F36" s="290">
        <v>80</v>
      </c>
      <c r="G36" s="291">
        <v>80</v>
      </c>
      <c r="H36" s="290">
        <v>66.7</v>
      </c>
      <c r="I36" s="292">
        <v>80</v>
      </c>
    </row>
    <row r="37" spans="1:9" ht="31.5" thickBot="1" x14ac:dyDescent="0.4">
      <c r="A37" s="770"/>
      <c r="B37" s="268" t="s">
        <v>784</v>
      </c>
      <c r="C37" s="289" t="s">
        <v>729</v>
      </c>
      <c r="D37" s="290">
        <v>40</v>
      </c>
      <c r="E37" s="294">
        <v>60</v>
      </c>
      <c r="F37" s="292">
        <v>60</v>
      </c>
      <c r="G37" s="295">
        <v>60</v>
      </c>
      <c r="H37" s="290">
        <v>82.7</v>
      </c>
      <c r="I37" s="202">
        <v>60</v>
      </c>
    </row>
    <row r="38" spans="1:9" ht="47" thickBot="1" x14ac:dyDescent="0.4">
      <c r="A38" s="215" t="s">
        <v>785</v>
      </c>
      <c r="B38" s="296" t="s">
        <v>1704</v>
      </c>
      <c r="C38" s="297" t="s">
        <v>729</v>
      </c>
      <c r="D38" s="290">
        <v>60</v>
      </c>
      <c r="E38" s="294">
        <v>80</v>
      </c>
      <c r="F38" s="292">
        <v>98</v>
      </c>
      <c r="G38" s="295">
        <v>98</v>
      </c>
      <c r="H38" s="290">
        <v>67</v>
      </c>
      <c r="I38" s="292">
        <v>98</v>
      </c>
    </row>
    <row r="39" spans="1:9" ht="31.5" thickBot="1" x14ac:dyDescent="0.4">
      <c r="A39" s="283" t="s">
        <v>786</v>
      </c>
      <c r="B39" s="284" t="s">
        <v>1705</v>
      </c>
      <c r="C39" s="297" t="s">
        <v>729</v>
      </c>
      <c r="D39" s="299" t="s">
        <v>788</v>
      </c>
      <c r="E39" s="271" t="s">
        <v>789</v>
      </c>
      <c r="F39" s="218" t="s">
        <v>789</v>
      </c>
      <c r="G39" s="271" t="s">
        <v>789</v>
      </c>
      <c r="H39" s="300" t="s">
        <v>789</v>
      </c>
      <c r="I39" s="214" t="s">
        <v>791</v>
      </c>
    </row>
    <row r="40" spans="1:9" ht="31.5" thickBot="1" x14ac:dyDescent="0.4">
      <c r="A40" s="279" t="s">
        <v>792</v>
      </c>
      <c r="B40" s="231" t="s">
        <v>793</v>
      </c>
      <c r="C40" s="301" t="s">
        <v>719</v>
      </c>
      <c r="D40" s="299">
        <v>0</v>
      </c>
      <c r="E40" s="300">
        <v>1</v>
      </c>
      <c r="F40" s="300">
        <v>1</v>
      </c>
      <c r="G40" s="300">
        <v>1</v>
      </c>
      <c r="H40" s="300">
        <v>1</v>
      </c>
      <c r="I40" s="302">
        <v>1</v>
      </c>
    </row>
    <row r="41" spans="1:9" ht="31.5" thickBot="1" x14ac:dyDescent="0.4">
      <c r="A41" s="276" t="s">
        <v>794</v>
      </c>
      <c r="B41" s="718" t="s">
        <v>1706</v>
      </c>
      <c r="C41" s="719" t="s">
        <v>719</v>
      </c>
      <c r="D41" s="720">
        <v>4</v>
      </c>
      <c r="E41" s="271">
        <v>6</v>
      </c>
      <c r="F41" s="218">
        <v>7</v>
      </c>
      <c r="G41" s="303">
        <v>7</v>
      </c>
      <c r="H41" s="721">
        <v>5</v>
      </c>
      <c r="I41" s="722">
        <v>7</v>
      </c>
    </row>
    <row r="42" spans="1:9" ht="31.5" thickBot="1" x14ac:dyDescent="0.4">
      <c r="A42" s="747" t="s">
        <v>796</v>
      </c>
      <c r="B42" s="288" t="s">
        <v>797</v>
      </c>
      <c r="C42" s="301" t="s">
        <v>798</v>
      </c>
      <c r="D42" s="217">
        <v>8</v>
      </c>
      <c r="E42" s="271">
        <v>8</v>
      </c>
      <c r="F42" s="218">
        <v>8</v>
      </c>
      <c r="G42" s="303">
        <v>7</v>
      </c>
      <c r="H42" s="218">
        <v>5</v>
      </c>
      <c r="I42" s="23" t="s">
        <v>766</v>
      </c>
    </row>
    <row r="43" spans="1:9" ht="16" thickBot="1" x14ac:dyDescent="0.4">
      <c r="A43" s="748"/>
      <c r="B43" s="304" t="s">
        <v>799</v>
      </c>
      <c r="C43" s="305" t="s">
        <v>800</v>
      </c>
      <c r="D43" s="306">
        <v>88.5</v>
      </c>
      <c r="E43" s="271">
        <v>92.4</v>
      </c>
      <c r="F43" s="292">
        <v>92.5</v>
      </c>
      <c r="G43" s="303">
        <v>92.6</v>
      </c>
      <c r="H43" s="244">
        <v>92.3</v>
      </c>
      <c r="I43" s="44" t="s">
        <v>736</v>
      </c>
    </row>
    <row r="44" spans="1:9" ht="31.5" thickBot="1" x14ac:dyDescent="0.4">
      <c r="A44" s="748"/>
      <c r="B44" s="304" t="s">
        <v>801</v>
      </c>
      <c r="C44" s="307" t="s">
        <v>729</v>
      </c>
      <c r="D44" s="308">
        <v>0.83</v>
      </c>
      <c r="E44" s="271">
        <v>0.9</v>
      </c>
      <c r="F44" s="218">
        <v>0.95</v>
      </c>
      <c r="G44" s="303">
        <v>0.99</v>
      </c>
      <c r="H44" s="244">
        <v>0.89</v>
      </c>
      <c r="I44" s="309" t="s">
        <v>736</v>
      </c>
    </row>
    <row r="45" spans="1:9" ht="31.5" thickBot="1" x14ac:dyDescent="0.4">
      <c r="A45" s="748"/>
      <c r="B45" s="304" t="s">
        <v>802</v>
      </c>
      <c r="C45" s="310" t="s">
        <v>756</v>
      </c>
      <c r="D45" s="308">
        <v>140</v>
      </c>
      <c r="E45" s="271">
        <v>140</v>
      </c>
      <c r="F45" s="218">
        <v>135</v>
      </c>
      <c r="G45" s="303">
        <v>130</v>
      </c>
      <c r="H45" s="244">
        <v>144</v>
      </c>
      <c r="I45" s="309" t="s">
        <v>746</v>
      </c>
    </row>
    <row r="46" spans="1:9" ht="31.5" thickBot="1" x14ac:dyDescent="0.4">
      <c r="A46" s="749"/>
      <c r="B46" s="311" t="s">
        <v>803</v>
      </c>
      <c r="C46" s="312" t="s">
        <v>804</v>
      </c>
      <c r="D46" s="313">
        <v>38163</v>
      </c>
      <c r="E46" s="314">
        <v>54900</v>
      </c>
      <c r="F46" s="315">
        <v>55000</v>
      </c>
      <c r="G46" s="316">
        <v>55050</v>
      </c>
      <c r="H46" s="317" t="s">
        <v>1661</v>
      </c>
      <c r="I46" s="318" t="s">
        <v>736</v>
      </c>
    </row>
    <row r="47" spans="1:9" ht="47" thickBot="1" x14ac:dyDescent="0.4">
      <c r="A47" s="319" t="s">
        <v>805</v>
      </c>
      <c r="B47" s="228" t="s">
        <v>806</v>
      </c>
      <c r="C47" s="289" t="s">
        <v>729</v>
      </c>
      <c r="D47" s="290">
        <v>2</v>
      </c>
      <c r="E47" s="294">
        <v>5</v>
      </c>
      <c r="F47" s="292">
        <v>6</v>
      </c>
      <c r="G47" s="295">
        <v>6</v>
      </c>
      <c r="H47" s="218" t="s">
        <v>757</v>
      </c>
      <c r="I47" s="629">
        <v>6</v>
      </c>
    </row>
    <row r="48" spans="1:9" ht="16" thickBot="1" x14ac:dyDescent="0.4">
      <c r="A48" s="215" t="s">
        <v>807</v>
      </c>
      <c r="B48" s="211" t="s">
        <v>808</v>
      </c>
      <c r="C48" s="320" t="s">
        <v>751</v>
      </c>
      <c r="D48" s="321">
        <v>125</v>
      </c>
      <c r="E48" s="271">
        <v>120</v>
      </c>
      <c r="F48" s="218">
        <v>100</v>
      </c>
      <c r="G48" s="303">
        <v>100</v>
      </c>
      <c r="H48" s="218" t="s">
        <v>1662</v>
      </c>
      <c r="I48" s="322">
        <v>100</v>
      </c>
    </row>
    <row r="49" spans="1:9" ht="31.5" thickBot="1" x14ac:dyDescent="0.4">
      <c r="A49" s="215" t="s">
        <v>809</v>
      </c>
      <c r="B49" s="323" t="s">
        <v>810</v>
      </c>
      <c r="C49" s="234" t="s">
        <v>719</v>
      </c>
      <c r="D49" s="300">
        <v>0</v>
      </c>
      <c r="E49" s="271">
        <v>1</v>
      </c>
      <c r="F49" s="218">
        <v>1</v>
      </c>
      <c r="G49" s="303">
        <v>1</v>
      </c>
      <c r="H49" s="218">
        <v>1</v>
      </c>
      <c r="I49" s="218">
        <v>1</v>
      </c>
    </row>
    <row r="50" spans="1:9" ht="31.5" thickBot="1" x14ac:dyDescent="0.4">
      <c r="A50" s="770" t="s">
        <v>811</v>
      </c>
      <c r="B50" s="268" t="s">
        <v>812</v>
      </c>
      <c r="C50" s="324" t="s">
        <v>729</v>
      </c>
      <c r="D50" s="291">
        <v>3</v>
      </c>
      <c r="E50" s="292">
        <v>1</v>
      </c>
      <c r="F50" s="292">
        <v>2</v>
      </c>
      <c r="G50" s="295">
        <v>1</v>
      </c>
      <c r="H50" s="292">
        <v>2</v>
      </c>
      <c r="I50" s="292">
        <v>2</v>
      </c>
    </row>
    <row r="51" spans="1:9" ht="31.5" thickBot="1" x14ac:dyDescent="0.4">
      <c r="A51" s="770"/>
      <c r="B51" s="268" t="s">
        <v>813</v>
      </c>
      <c r="C51" s="270" t="s">
        <v>719</v>
      </c>
      <c r="D51" s="325">
        <v>5</v>
      </c>
      <c r="E51" s="356">
        <v>5</v>
      </c>
      <c r="F51" s="356">
        <v>5</v>
      </c>
      <c r="G51" s="630">
        <v>5</v>
      </c>
      <c r="H51" s="356">
        <v>5</v>
      </c>
      <c r="I51" s="356">
        <v>7</v>
      </c>
    </row>
    <row r="52" spans="1:9" ht="31.5" thickBot="1" x14ac:dyDescent="0.4">
      <c r="A52" s="772"/>
      <c r="B52" s="288" t="s">
        <v>814</v>
      </c>
      <c r="C52" s="324" t="s">
        <v>729</v>
      </c>
      <c r="D52" s="291">
        <v>83</v>
      </c>
      <c r="E52" s="292">
        <v>86</v>
      </c>
      <c r="F52" s="292">
        <v>87</v>
      </c>
      <c r="G52" s="295">
        <v>87</v>
      </c>
      <c r="H52" s="292" t="s">
        <v>1663</v>
      </c>
      <c r="I52" s="292">
        <v>87</v>
      </c>
    </row>
    <row r="53" spans="1:9" ht="47" thickBot="1" x14ac:dyDescent="0.4">
      <c r="A53" s="215" t="s">
        <v>1707</v>
      </c>
      <c r="B53" s="298" t="s">
        <v>815</v>
      </c>
      <c r="C53" s="301" t="s">
        <v>729</v>
      </c>
      <c r="D53" s="326">
        <v>23</v>
      </c>
      <c r="E53" s="327">
        <v>29</v>
      </c>
      <c r="F53" s="327">
        <v>30</v>
      </c>
      <c r="G53" s="328">
        <v>30</v>
      </c>
      <c r="H53" s="292">
        <v>27</v>
      </c>
      <c r="I53" s="219">
        <v>30</v>
      </c>
    </row>
    <row r="54" spans="1:9" ht="47" thickBot="1" x14ac:dyDescent="0.4">
      <c r="A54" s="215" t="s">
        <v>816</v>
      </c>
      <c r="B54" s="298" t="s">
        <v>817</v>
      </c>
      <c r="C54" s="270" t="s">
        <v>719</v>
      </c>
      <c r="D54" s="299">
        <v>1</v>
      </c>
      <c r="E54" s="218">
        <v>1</v>
      </c>
      <c r="F54" s="218">
        <v>2</v>
      </c>
      <c r="G54" s="303">
        <v>3</v>
      </c>
      <c r="H54" s="272">
        <v>1</v>
      </c>
      <c r="I54" s="302">
        <v>3</v>
      </c>
    </row>
    <row r="55" spans="1:9" ht="93.5" thickBot="1" x14ac:dyDescent="0.4">
      <c r="A55" s="329" t="s">
        <v>818</v>
      </c>
      <c r="B55" s="298" t="s">
        <v>1589</v>
      </c>
      <c r="C55" s="289" t="s">
        <v>729</v>
      </c>
      <c r="D55" s="300">
        <v>76.25</v>
      </c>
      <c r="E55" s="272">
        <v>76.430000000000007</v>
      </c>
      <c r="F55" s="330">
        <v>76.430000000000007</v>
      </c>
      <c r="G55" s="272">
        <v>76.430000000000007</v>
      </c>
      <c r="H55" s="330" t="s">
        <v>1664</v>
      </c>
      <c r="I55" s="331" t="s">
        <v>820</v>
      </c>
    </row>
    <row r="56" spans="1:9" ht="47" thickBot="1" x14ac:dyDescent="0.4">
      <c r="A56" s="223" t="s">
        <v>821</v>
      </c>
      <c r="B56" s="298" t="s">
        <v>822</v>
      </c>
      <c r="C56" s="332" t="s">
        <v>823</v>
      </c>
      <c r="D56" s="321">
        <v>28</v>
      </c>
      <c r="E56" s="333">
        <v>20</v>
      </c>
      <c r="F56" s="334">
        <v>19</v>
      </c>
      <c r="G56" s="333">
        <v>18</v>
      </c>
      <c r="H56" s="334" t="s">
        <v>1665</v>
      </c>
      <c r="I56" s="335" t="s">
        <v>824</v>
      </c>
    </row>
    <row r="57" spans="1:9" ht="47" thickBot="1" x14ac:dyDescent="0.4">
      <c r="A57" s="215" t="s">
        <v>1708</v>
      </c>
      <c r="B57" s="211" t="s">
        <v>825</v>
      </c>
      <c r="C57" s="332" t="s">
        <v>729</v>
      </c>
      <c r="D57" s="336">
        <v>36</v>
      </c>
      <c r="E57" s="337">
        <v>12</v>
      </c>
      <c r="F57" s="337">
        <v>12</v>
      </c>
      <c r="G57" s="338">
        <v>12</v>
      </c>
      <c r="H57" s="272" t="s">
        <v>1622</v>
      </c>
      <c r="I57" s="339">
        <v>20</v>
      </c>
    </row>
    <row r="58" spans="1:9" ht="16" thickBot="1" x14ac:dyDescent="0.4">
      <c r="A58" s="768" t="s">
        <v>826</v>
      </c>
      <c r="B58" s="298" t="s">
        <v>827</v>
      </c>
      <c r="C58" s="225" t="s">
        <v>719</v>
      </c>
      <c r="D58" s="340">
        <v>1</v>
      </c>
      <c r="E58" s="213">
        <v>1</v>
      </c>
      <c r="F58" s="213">
        <v>2</v>
      </c>
      <c r="G58" s="341">
        <v>2</v>
      </c>
      <c r="H58" s="342">
        <v>2</v>
      </c>
      <c r="I58" s="343">
        <v>3</v>
      </c>
    </row>
    <row r="59" spans="1:9" ht="31.5" thickBot="1" x14ac:dyDescent="0.4">
      <c r="A59" s="773"/>
      <c r="B59" s="344" t="s">
        <v>828</v>
      </c>
      <c r="C59" s="345" t="s">
        <v>719</v>
      </c>
      <c r="D59" s="346">
        <v>0</v>
      </c>
      <c r="E59" s="221">
        <v>0</v>
      </c>
      <c r="F59" s="221">
        <v>1</v>
      </c>
      <c r="G59" s="347">
        <v>1</v>
      </c>
      <c r="H59" s="348">
        <v>1</v>
      </c>
      <c r="I59" s="221">
        <v>1</v>
      </c>
    </row>
    <row r="60" spans="1:9" ht="31.5" thickBot="1" x14ac:dyDescent="0.4">
      <c r="A60" s="774" t="s">
        <v>829</v>
      </c>
      <c r="B60" s="349" t="s">
        <v>830</v>
      </c>
      <c r="C60" s="270" t="s">
        <v>831</v>
      </c>
      <c r="D60" s="350">
        <v>5</v>
      </c>
      <c r="E60" s="218">
        <v>6</v>
      </c>
      <c r="F60" s="218">
        <v>7</v>
      </c>
      <c r="G60" s="351">
        <v>7</v>
      </c>
      <c r="H60" s="350">
        <v>6</v>
      </c>
      <c r="I60" s="218">
        <v>7</v>
      </c>
    </row>
    <row r="61" spans="1:9" ht="31.5" thickBot="1" x14ac:dyDescent="0.4">
      <c r="A61" s="774"/>
      <c r="B61" s="268" t="s">
        <v>1709</v>
      </c>
      <c r="C61" s="352" t="s">
        <v>832</v>
      </c>
      <c r="D61" s="353">
        <v>0</v>
      </c>
      <c r="E61" s="218">
        <v>0</v>
      </c>
      <c r="F61" s="218" t="s">
        <v>833</v>
      </c>
      <c r="G61" s="218" t="s">
        <v>833</v>
      </c>
      <c r="H61" s="218" t="s">
        <v>833</v>
      </c>
      <c r="I61" s="218" t="s">
        <v>833</v>
      </c>
    </row>
    <row r="62" spans="1:9" ht="47" thickBot="1" x14ac:dyDescent="0.4">
      <c r="A62" s="774"/>
      <c r="B62" s="268" t="s">
        <v>834</v>
      </c>
      <c r="C62" s="270" t="s">
        <v>719</v>
      </c>
      <c r="D62" s="300">
        <v>0</v>
      </c>
      <c r="E62" s="218">
        <v>0</v>
      </c>
      <c r="F62" s="218">
        <v>1</v>
      </c>
      <c r="G62" s="351">
        <v>1</v>
      </c>
      <c r="H62" s="325">
        <v>0</v>
      </c>
      <c r="I62" s="218">
        <v>1</v>
      </c>
    </row>
    <row r="63" spans="1:9" ht="31.5" thickBot="1" x14ac:dyDescent="0.4">
      <c r="A63" s="775"/>
      <c r="B63" s="268" t="s">
        <v>835</v>
      </c>
      <c r="C63" s="270" t="s">
        <v>751</v>
      </c>
      <c r="D63" s="300">
        <v>84</v>
      </c>
      <c r="E63" s="218">
        <v>45</v>
      </c>
      <c r="F63" s="218">
        <v>40</v>
      </c>
      <c r="G63" s="351">
        <v>35</v>
      </c>
      <c r="H63" s="325">
        <v>69</v>
      </c>
      <c r="I63" s="218">
        <v>70</v>
      </c>
    </row>
    <row r="64" spans="1:9" ht="16" thickBot="1" x14ac:dyDescent="0.4">
      <c r="A64" s="761" t="s">
        <v>836</v>
      </c>
      <c r="B64" s="288" t="s">
        <v>837</v>
      </c>
      <c r="C64" s="247" t="s">
        <v>838</v>
      </c>
      <c r="D64" s="354">
        <v>53</v>
      </c>
      <c r="E64" s="649">
        <v>70.900000000000006</v>
      </c>
      <c r="F64" s="649">
        <v>72.33</v>
      </c>
      <c r="G64" s="649">
        <v>76.45</v>
      </c>
      <c r="H64" s="649">
        <v>68.7</v>
      </c>
      <c r="I64" s="650">
        <v>63</v>
      </c>
    </row>
    <row r="65" spans="1:9" ht="16" thickBot="1" x14ac:dyDescent="0.4">
      <c r="A65" s="762"/>
      <c r="B65" s="268" t="s">
        <v>839</v>
      </c>
      <c r="C65" s="355" t="s">
        <v>840</v>
      </c>
      <c r="D65" s="299">
        <v>4.4000000000000004</v>
      </c>
      <c r="E65" s="723">
        <v>4.8499999999999996</v>
      </c>
      <c r="F65" s="723">
        <v>4.87</v>
      </c>
      <c r="G65" s="290">
        <v>4.9000000000000004</v>
      </c>
      <c r="H65" s="290">
        <v>5</v>
      </c>
      <c r="I65" s="292">
        <v>5</v>
      </c>
    </row>
    <row r="66" spans="1:9" ht="62.5" thickBot="1" x14ac:dyDescent="0.4">
      <c r="A66" s="293"/>
      <c r="B66" s="268" t="s">
        <v>841</v>
      </c>
      <c r="C66" s="355" t="s">
        <v>729</v>
      </c>
      <c r="D66" s="300">
        <v>0</v>
      </c>
      <c r="E66" s="350">
        <v>0</v>
      </c>
      <c r="F66" s="300">
        <v>0</v>
      </c>
      <c r="G66" s="300">
        <v>0</v>
      </c>
      <c r="H66" s="325">
        <v>0</v>
      </c>
      <c r="I66" s="356">
        <v>0</v>
      </c>
    </row>
    <row r="67" spans="1:9" ht="62.5" thickBot="1" x14ac:dyDescent="0.4">
      <c r="A67" s="215" t="s">
        <v>842</v>
      </c>
      <c r="B67" s="357" t="s">
        <v>843</v>
      </c>
      <c r="C67" s="270" t="s">
        <v>719</v>
      </c>
      <c r="D67" s="299">
        <v>0</v>
      </c>
      <c r="E67" s="218">
        <v>2</v>
      </c>
      <c r="F67" s="334">
        <v>3</v>
      </c>
      <c r="G67" s="358">
        <v>3</v>
      </c>
      <c r="H67" s="359">
        <v>2</v>
      </c>
      <c r="I67" s="218">
        <v>3</v>
      </c>
    </row>
    <row r="68" spans="1:9" ht="16" thickBot="1" x14ac:dyDescent="0.4">
      <c r="A68" s="360"/>
      <c r="B68" s="361" t="s">
        <v>844</v>
      </c>
      <c r="C68" s="270" t="s">
        <v>719</v>
      </c>
      <c r="D68" s="354">
        <v>0</v>
      </c>
      <c r="E68" s="218">
        <v>1</v>
      </c>
      <c r="F68" s="218">
        <v>1</v>
      </c>
      <c r="G68" s="351">
        <v>1</v>
      </c>
      <c r="H68" s="362">
        <v>1</v>
      </c>
      <c r="I68" s="224">
        <v>1</v>
      </c>
    </row>
    <row r="69" spans="1:9" ht="31.5" thickBot="1" x14ac:dyDescent="0.4">
      <c r="A69" s="198" t="s">
        <v>845</v>
      </c>
      <c r="B69" s="268" t="s">
        <v>846</v>
      </c>
      <c r="C69" s="363" t="s">
        <v>729</v>
      </c>
      <c r="D69" s="364">
        <v>17.5</v>
      </c>
      <c r="E69" s="365">
        <v>27.1</v>
      </c>
      <c r="F69" s="365">
        <v>28</v>
      </c>
      <c r="G69" s="366">
        <v>28</v>
      </c>
      <c r="H69" s="367" t="s">
        <v>1666</v>
      </c>
      <c r="I69" s="368">
        <v>28</v>
      </c>
    </row>
    <row r="70" spans="1:9" ht="16" thickBot="1" x14ac:dyDescent="0.4">
      <c r="A70" s="205"/>
      <c r="B70" s="311" t="s">
        <v>847</v>
      </c>
      <c r="C70" s="247" t="s">
        <v>729</v>
      </c>
      <c r="D70" s="369">
        <v>63</v>
      </c>
      <c r="E70" s="365">
        <v>64</v>
      </c>
      <c r="F70" s="365">
        <v>64</v>
      </c>
      <c r="G70" s="366">
        <v>64</v>
      </c>
      <c r="H70" s="370">
        <v>62</v>
      </c>
      <c r="I70" s="365">
        <v>64</v>
      </c>
    </row>
    <row r="71" spans="1:9" ht="31.5" thickBot="1" x14ac:dyDescent="0.4">
      <c r="A71" s="205"/>
      <c r="B71" s="371" t="s">
        <v>848</v>
      </c>
      <c r="C71" s="372" t="s">
        <v>749</v>
      </c>
      <c r="D71" s="373">
        <v>496</v>
      </c>
      <c r="E71" s="374">
        <v>320</v>
      </c>
      <c r="F71" s="375">
        <v>330</v>
      </c>
      <c r="G71" s="375">
        <v>350</v>
      </c>
      <c r="H71" s="375">
        <v>388</v>
      </c>
      <c r="I71" s="375" t="s">
        <v>746</v>
      </c>
    </row>
    <row r="72" spans="1:9" ht="47" thickBot="1" x14ac:dyDescent="0.4">
      <c r="A72" s="769" t="s">
        <v>849</v>
      </c>
      <c r="B72" s="268" t="s">
        <v>850</v>
      </c>
      <c r="C72" s="376" t="s">
        <v>729</v>
      </c>
      <c r="D72" s="377">
        <v>97.9</v>
      </c>
      <c r="E72" s="387">
        <v>98.1</v>
      </c>
      <c r="F72" s="378">
        <v>98.5</v>
      </c>
      <c r="G72" s="379">
        <v>98.5</v>
      </c>
      <c r="H72" s="380">
        <v>96.7</v>
      </c>
      <c r="I72" s="381">
        <v>98.5</v>
      </c>
    </row>
    <row r="73" spans="1:9" ht="52.5" thickBot="1" x14ac:dyDescent="0.4">
      <c r="A73" s="770"/>
      <c r="B73" s="288" t="s">
        <v>851</v>
      </c>
      <c r="C73" s="355" t="s">
        <v>729</v>
      </c>
      <c r="D73" s="212" t="s">
        <v>757</v>
      </c>
      <c r="E73" s="635" t="s">
        <v>1611</v>
      </c>
      <c r="F73" s="635" t="s">
        <v>1612</v>
      </c>
      <c r="G73" s="635" t="s">
        <v>1616</v>
      </c>
      <c r="H73" s="382" t="s">
        <v>1617</v>
      </c>
      <c r="I73" s="383" t="s">
        <v>852</v>
      </c>
    </row>
    <row r="74" spans="1:9" ht="47" thickBot="1" x14ac:dyDescent="0.4">
      <c r="A74" s="770"/>
      <c r="B74" s="349" t="s">
        <v>853</v>
      </c>
      <c r="C74" s="355" t="s">
        <v>729</v>
      </c>
      <c r="D74" s="326">
        <v>37.5</v>
      </c>
      <c r="E74" s="386">
        <v>74</v>
      </c>
      <c r="F74" s="386">
        <v>85</v>
      </c>
      <c r="G74" s="384">
        <v>85.5</v>
      </c>
      <c r="H74" s="385">
        <v>69.5</v>
      </c>
      <c r="I74" s="386">
        <v>85.5</v>
      </c>
    </row>
    <row r="75" spans="1:9" ht="47" thickBot="1" x14ac:dyDescent="0.4">
      <c r="A75" s="770"/>
      <c r="B75" s="268" t="s">
        <v>854</v>
      </c>
      <c r="C75" s="289" t="s">
        <v>729</v>
      </c>
      <c r="D75" s="290">
        <v>39</v>
      </c>
      <c r="E75" s="387">
        <v>80</v>
      </c>
      <c r="F75" s="387">
        <v>85</v>
      </c>
      <c r="G75" s="388">
        <v>90</v>
      </c>
      <c r="H75" s="389">
        <v>76.099999999999994</v>
      </c>
      <c r="I75" s="390">
        <v>90</v>
      </c>
    </row>
    <row r="76" spans="1:9" ht="62.5" thickBot="1" x14ac:dyDescent="0.4">
      <c r="A76" s="772"/>
      <c r="B76" s="304" t="s">
        <v>855</v>
      </c>
      <c r="C76" s="289" t="s">
        <v>729</v>
      </c>
      <c r="D76" s="290">
        <v>16</v>
      </c>
      <c r="E76" s="387">
        <v>16</v>
      </c>
      <c r="F76" s="387">
        <v>16</v>
      </c>
      <c r="G76" s="388">
        <v>16</v>
      </c>
      <c r="H76" s="391">
        <v>16</v>
      </c>
      <c r="I76" s="387">
        <v>16</v>
      </c>
    </row>
    <row r="77" spans="1:9" ht="45.5" thickBot="1" x14ac:dyDescent="0.4">
      <c r="A77" s="215" t="s">
        <v>856</v>
      </c>
      <c r="B77" s="211" t="s">
        <v>857</v>
      </c>
      <c r="C77" s="392" t="s">
        <v>751</v>
      </c>
      <c r="D77" s="299">
        <v>1</v>
      </c>
      <c r="E77" s="378">
        <v>4</v>
      </c>
      <c r="F77" s="378">
        <v>5</v>
      </c>
      <c r="G77" s="379">
        <v>6</v>
      </c>
      <c r="H77" s="393">
        <v>3</v>
      </c>
      <c r="I77" s="378">
        <v>6</v>
      </c>
    </row>
    <row r="78" spans="1:9" ht="78" thickBot="1" x14ac:dyDescent="0.4">
      <c r="A78" s="769" t="s">
        <v>858</v>
      </c>
      <c r="B78" s="311" t="s">
        <v>859</v>
      </c>
      <c r="C78" s="355" t="s">
        <v>729</v>
      </c>
      <c r="D78" s="326">
        <v>25</v>
      </c>
      <c r="E78" s="378">
        <v>25.9</v>
      </c>
      <c r="F78" s="378">
        <v>26.4</v>
      </c>
      <c r="G78" s="388">
        <v>28</v>
      </c>
      <c r="H78" s="389">
        <v>25.2</v>
      </c>
      <c r="I78" s="390">
        <v>32</v>
      </c>
    </row>
    <row r="79" spans="1:9" ht="62.5" thickBot="1" x14ac:dyDescent="0.4">
      <c r="A79" s="770"/>
      <c r="B79" s="394" t="s">
        <v>860</v>
      </c>
      <c r="C79" s="355" t="s">
        <v>729</v>
      </c>
      <c r="D79" s="326">
        <v>5</v>
      </c>
      <c r="E79" s="387">
        <v>24</v>
      </c>
      <c r="F79" s="387">
        <v>27</v>
      </c>
      <c r="G79" s="388">
        <v>30</v>
      </c>
      <c r="H79" s="389">
        <v>21.2</v>
      </c>
      <c r="I79" s="390">
        <v>30</v>
      </c>
    </row>
    <row r="80" spans="1:9" ht="31.5" thickBot="1" x14ac:dyDescent="0.4">
      <c r="A80" s="770"/>
      <c r="B80" s="394" t="s">
        <v>861</v>
      </c>
      <c r="C80" s="372" t="s">
        <v>719</v>
      </c>
      <c r="D80" s="395">
        <v>25</v>
      </c>
      <c r="E80" s="396">
        <v>12</v>
      </c>
      <c r="F80" s="396">
        <v>15</v>
      </c>
      <c r="G80" s="397">
        <v>18</v>
      </c>
      <c r="H80" s="398">
        <v>12</v>
      </c>
      <c r="I80" s="396">
        <v>18</v>
      </c>
    </row>
    <row r="81" spans="1:9" ht="31.5" thickBot="1" x14ac:dyDescent="0.4">
      <c r="A81" s="267" t="s">
        <v>862</v>
      </c>
      <c r="B81" s="206" t="s">
        <v>863</v>
      </c>
      <c r="C81" s="355" t="s">
        <v>729</v>
      </c>
      <c r="D81" s="326">
        <v>37.6</v>
      </c>
      <c r="E81" s="292">
        <v>41</v>
      </c>
      <c r="F81" s="292">
        <v>41</v>
      </c>
      <c r="G81" s="399">
        <v>41</v>
      </c>
      <c r="H81" s="291">
        <v>41</v>
      </c>
      <c r="I81" s="290">
        <v>40</v>
      </c>
    </row>
    <row r="82" spans="1:9" ht="31.5" thickBot="1" x14ac:dyDescent="0.4">
      <c r="A82" s="267"/>
      <c r="B82" s="206" t="s">
        <v>864</v>
      </c>
      <c r="C82" s="355" t="s">
        <v>749</v>
      </c>
      <c r="D82" s="400">
        <v>14.85</v>
      </c>
      <c r="E82" s="401">
        <v>14.95</v>
      </c>
      <c r="F82" s="401">
        <v>15</v>
      </c>
      <c r="G82" s="402">
        <v>15</v>
      </c>
      <c r="H82" s="403" t="s">
        <v>1667</v>
      </c>
      <c r="I82" s="290">
        <v>15</v>
      </c>
    </row>
    <row r="83" spans="1:9" ht="31.5" thickBot="1" x14ac:dyDescent="0.4">
      <c r="A83" s="267"/>
      <c r="B83" s="206" t="s">
        <v>865</v>
      </c>
      <c r="C83" s="355" t="s">
        <v>749</v>
      </c>
      <c r="D83" s="400">
        <v>14.33</v>
      </c>
      <c r="E83" s="401">
        <v>14.4</v>
      </c>
      <c r="F83" s="401">
        <v>14.6</v>
      </c>
      <c r="G83" s="402">
        <v>14.6</v>
      </c>
      <c r="H83" s="403" t="s">
        <v>1668</v>
      </c>
      <c r="I83" s="290">
        <v>14.6</v>
      </c>
    </row>
    <row r="84" spans="1:9" ht="78" thickBot="1" x14ac:dyDescent="0.4">
      <c r="A84" s="404" t="s">
        <v>866</v>
      </c>
      <c r="B84" s="277" t="s">
        <v>867</v>
      </c>
      <c r="C84" s="355" t="s">
        <v>716</v>
      </c>
      <c r="D84" s="290">
        <v>70</v>
      </c>
      <c r="E84" s="290">
        <v>75</v>
      </c>
      <c r="F84" s="291">
        <v>80</v>
      </c>
      <c r="G84" s="290">
        <v>80</v>
      </c>
      <c r="H84" s="291">
        <v>70</v>
      </c>
      <c r="I84" s="290">
        <v>80</v>
      </c>
    </row>
    <row r="85" spans="1:9" ht="62.5" thickBot="1" x14ac:dyDescent="0.4">
      <c r="A85" s="279" t="s">
        <v>868</v>
      </c>
      <c r="B85" s="211" t="s">
        <v>869</v>
      </c>
      <c r="C85" s="261" t="s">
        <v>751</v>
      </c>
      <c r="D85" s="405">
        <v>18</v>
      </c>
      <c r="E85" s="406">
        <v>20</v>
      </c>
      <c r="F85" s="407">
        <v>21</v>
      </c>
      <c r="G85" s="406">
        <v>21</v>
      </c>
      <c r="H85" s="408">
        <v>19</v>
      </c>
      <c r="I85" s="409">
        <v>21</v>
      </c>
    </row>
    <row r="86" spans="1:9" ht="47" thickBot="1" x14ac:dyDescent="0.4">
      <c r="A86" s="410" t="s">
        <v>870</v>
      </c>
      <c r="B86" s="357" t="s">
        <v>871</v>
      </c>
      <c r="C86" s="261" t="s">
        <v>729</v>
      </c>
      <c r="D86" s="411">
        <v>63.2</v>
      </c>
      <c r="E86" s="337">
        <v>78</v>
      </c>
      <c r="F86" s="412">
        <v>78</v>
      </c>
      <c r="G86" s="413">
        <v>78</v>
      </c>
      <c r="H86" s="414">
        <v>78.7</v>
      </c>
      <c r="I86" s="336">
        <v>75</v>
      </c>
    </row>
    <row r="87" spans="1:9" ht="31.5" thickBot="1" x14ac:dyDescent="0.4">
      <c r="A87" s="764" t="s">
        <v>872</v>
      </c>
      <c r="B87" s="415" t="s">
        <v>873</v>
      </c>
      <c r="C87" s="355" t="s">
        <v>874</v>
      </c>
      <c r="D87" s="416">
        <v>2118</v>
      </c>
      <c r="E87" s="290">
        <v>2800</v>
      </c>
      <c r="F87" s="291">
        <v>3000</v>
      </c>
      <c r="G87" s="290">
        <v>3200</v>
      </c>
      <c r="H87" s="291" t="s">
        <v>1669</v>
      </c>
      <c r="I87" s="417" t="s">
        <v>736</v>
      </c>
    </row>
    <row r="88" spans="1:9" ht="47" thickBot="1" x14ac:dyDescent="0.4">
      <c r="A88" s="765"/>
      <c r="B88" s="344" t="s">
        <v>875</v>
      </c>
      <c r="C88" s="355" t="s">
        <v>729</v>
      </c>
      <c r="D88" s="416">
        <v>65.400000000000006</v>
      </c>
      <c r="E88" s="290">
        <v>55</v>
      </c>
      <c r="F88" s="291">
        <v>57</v>
      </c>
      <c r="G88" s="290">
        <v>59</v>
      </c>
      <c r="H88" s="291" t="s">
        <v>1670</v>
      </c>
      <c r="I88" s="417" t="s">
        <v>736</v>
      </c>
    </row>
    <row r="89" spans="1:9" ht="47" thickBot="1" x14ac:dyDescent="0.4">
      <c r="A89" s="771"/>
      <c r="B89" s="304" t="s">
        <v>876</v>
      </c>
      <c r="C89" s="355" t="s">
        <v>874</v>
      </c>
      <c r="D89" s="416">
        <v>3945</v>
      </c>
      <c r="E89" s="290">
        <v>5600</v>
      </c>
      <c r="F89" s="291">
        <v>5900</v>
      </c>
      <c r="G89" s="290">
        <v>6200</v>
      </c>
      <c r="H89" s="418" t="s">
        <v>1671</v>
      </c>
      <c r="I89" s="419" t="s">
        <v>736</v>
      </c>
    </row>
    <row r="90" spans="1:9" ht="31.5" thickBot="1" x14ac:dyDescent="0.4">
      <c r="A90" s="770" t="s">
        <v>877</v>
      </c>
      <c r="B90" s="420" t="s">
        <v>878</v>
      </c>
      <c r="C90" s="421" t="s">
        <v>751</v>
      </c>
      <c r="D90" s="631">
        <v>70</v>
      </c>
      <c r="E90" s="292">
        <v>75</v>
      </c>
      <c r="F90" s="294">
        <v>80</v>
      </c>
      <c r="G90" s="399">
        <v>80</v>
      </c>
      <c r="H90" s="422" t="s">
        <v>1672</v>
      </c>
      <c r="I90" s="292">
        <v>80</v>
      </c>
    </row>
    <row r="91" spans="1:9" ht="16" thickBot="1" x14ac:dyDescent="0.4">
      <c r="A91" s="772"/>
      <c r="B91" s="288" t="s">
        <v>879</v>
      </c>
      <c r="C91" s="423" t="s">
        <v>751</v>
      </c>
      <c r="D91" s="424">
        <v>42</v>
      </c>
      <c r="E91" s="406">
        <v>25</v>
      </c>
      <c r="F91" s="407">
        <v>25</v>
      </c>
      <c r="G91" s="425">
        <v>35</v>
      </c>
      <c r="H91" s="426">
        <v>22</v>
      </c>
      <c r="I91" s="237">
        <v>30</v>
      </c>
    </row>
    <row r="92" spans="1:9" ht="47" thickBot="1" x14ac:dyDescent="0.4">
      <c r="A92" s="287" t="s">
        <v>880</v>
      </c>
      <c r="B92" s="268" t="s">
        <v>881</v>
      </c>
      <c r="C92" s="270" t="s">
        <v>729</v>
      </c>
      <c r="D92" s="427">
        <v>50.9</v>
      </c>
      <c r="E92" s="364">
        <v>50</v>
      </c>
      <c r="F92" s="290">
        <v>60</v>
      </c>
      <c r="G92" s="418">
        <v>60</v>
      </c>
      <c r="H92" s="291" t="s">
        <v>1673</v>
      </c>
      <c r="I92" s="292">
        <v>60</v>
      </c>
    </row>
    <row r="93" spans="1:9" ht="45.5" thickBot="1" x14ac:dyDescent="0.4">
      <c r="A93" s="287" t="s">
        <v>882</v>
      </c>
      <c r="B93" s="268" t="s">
        <v>883</v>
      </c>
      <c r="C93" s="270" t="s">
        <v>729</v>
      </c>
      <c r="D93" s="427">
        <v>20</v>
      </c>
      <c r="E93" s="364">
        <v>10</v>
      </c>
      <c r="F93" s="290">
        <v>15</v>
      </c>
      <c r="G93" s="418">
        <v>20</v>
      </c>
      <c r="H93" s="291" t="s">
        <v>1674</v>
      </c>
      <c r="I93" s="292">
        <v>40</v>
      </c>
    </row>
    <row r="94" spans="1:9" ht="62.5" thickBot="1" x14ac:dyDescent="0.4">
      <c r="A94" s="215" t="s">
        <v>884</v>
      </c>
      <c r="B94" s="298" t="s">
        <v>885</v>
      </c>
      <c r="C94" s="355" t="s">
        <v>719</v>
      </c>
      <c r="D94" s="428">
        <v>2</v>
      </c>
      <c r="E94" s="356">
        <v>4</v>
      </c>
      <c r="F94" s="356">
        <v>6</v>
      </c>
      <c r="G94" s="429">
        <v>6</v>
      </c>
      <c r="H94" s="632">
        <v>2</v>
      </c>
      <c r="I94" s="302">
        <v>6</v>
      </c>
    </row>
    <row r="95" spans="1:9" ht="47" thickBot="1" x14ac:dyDescent="0.4">
      <c r="A95" s="215" t="s">
        <v>886</v>
      </c>
      <c r="B95" s="430" t="s">
        <v>887</v>
      </c>
      <c r="C95" s="355" t="s">
        <v>719</v>
      </c>
      <c r="D95" s="431">
        <v>0</v>
      </c>
      <c r="E95" s="356">
        <v>3</v>
      </c>
      <c r="F95" s="356">
        <v>5</v>
      </c>
      <c r="G95" s="429">
        <v>7</v>
      </c>
      <c r="H95" s="432">
        <v>2</v>
      </c>
      <c r="I95" s="433">
        <v>7</v>
      </c>
    </row>
    <row r="96" spans="1:9" x14ac:dyDescent="0.35">
      <c r="A96" t="s">
        <v>1677</v>
      </c>
    </row>
  </sheetData>
  <mergeCells count="22">
    <mergeCell ref="A87:A89"/>
    <mergeCell ref="A90:A91"/>
    <mergeCell ref="A50:A52"/>
    <mergeCell ref="A58:A59"/>
    <mergeCell ref="A60:A63"/>
    <mergeCell ref="A64:A65"/>
    <mergeCell ref="A72:A76"/>
    <mergeCell ref="A78:A80"/>
    <mergeCell ref="A42:A46"/>
    <mergeCell ref="A1:I1"/>
    <mergeCell ref="A3:A4"/>
    <mergeCell ref="B3:B4"/>
    <mergeCell ref="C3:C4"/>
    <mergeCell ref="D3:D4"/>
    <mergeCell ref="E3:G3"/>
    <mergeCell ref="H3:H4"/>
    <mergeCell ref="I3:I4"/>
    <mergeCell ref="A13:A15"/>
    <mergeCell ref="A16:A21"/>
    <mergeCell ref="A22:A25"/>
    <mergeCell ref="A27:A28"/>
    <mergeCell ref="A36:A37"/>
  </mergeCells>
  <phoneticPr fontId="13"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G472" sqref="G472"/>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798" t="s">
        <v>677</v>
      </c>
      <c r="D1" s="799"/>
      <c r="E1" s="799"/>
    </row>
    <row r="2" spans="1:8" x14ac:dyDescent="0.35">
      <c r="C2" s="799"/>
      <c r="D2" s="799"/>
      <c r="E2" s="799"/>
    </row>
    <row r="3" spans="1:8" x14ac:dyDescent="0.35">
      <c r="C3" s="799"/>
      <c r="D3" s="799"/>
      <c r="E3" s="799"/>
    </row>
    <row r="4" spans="1:8" ht="35" customHeight="1" x14ac:dyDescent="0.35">
      <c r="C4" s="799"/>
      <c r="D4" s="799"/>
      <c r="E4" s="799"/>
    </row>
    <row r="6" spans="1:8" ht="34.5" customHeight="1" x14ac:dyDescent="0.35">
      <c r="A6" s="797" t="s">
        <v>678</v>
      </c>
      <c r="B6" s="797"/>
      <c r="C6" s="797"/>
      <c r="D6" s="797"/>
      <c r="E6" s="797"/>
    </row>
    <row r="7" spans="1:8" ht="15.5" thickBot="1" x14ac:dyDescent="0.4">
      <c r="A7" s="796" t="s">
        <v>536</v>
      </c>
      <c r="B7" s="796"/>
      <c r="C7" s="796"/>
      <c r="D7" s="796"/>
      <c r="E7" s="796"/>
      <c r="F7" s="796"/>
      <c r="G7" s="796"/>
      <c r="H7" s="796"/>
    </row>
    <row r="8" spans="1:8" ht="35" thickBot="1" x14ac:dyDescent="0.4">
      <c r="A8" s="778" t="s">
        <v>1</v>
      </c>
      <c r="B8" s="779"/>
      <c r="C8" s="3" t="s">
        <v>11</v>
      </c>
      <c r="D8" s="3" t="s">
        <v>574</v>
      </c>
      <c r="E8" s="3" t="s">
        <v>674</v>
      </c>
      <c r="F8" s="151"/>
      <c r="G8" s="151"/>
      <c r="H8" s="151"/>
    </row>
    <row r="9" spans="1:8" ht="16.25" customHeight="1" thickBot="1" x14ac:dyDescent="0.4">
      <c r="A9" s="776" t="s">
        <v>69</v>
      </c>
      <c r="B9" s="777"/>
      <c r="C9" s="4">
        <f>C52*1</f>
        <v>15632.2</v>
      </c>
      <c r="D9" s="4">
        <f>D52*1</f>
        <v>17502.600000000002</v>
      </c>
      <c r="E9" s="4">
        <f>E52*1</f>
        <v>18267</v>
      </c>
      <c r="F9" s="151"/>
      <c r="G9" s="151"/>
      <c r="H9" s="151"/>
    </row>
    <row r="10" spans="1:8" ht="16.25" customHeight="1" thickBot="1" x14ac:dyDescent="0.4">
      <c r="A10" s="776" t="s">
        <v>491</v>
      </c>
      <c r="B10" s="777"/>
      <c r="C10" s="4">
        <f>C82*1</f>
        <v>32851.399999999994</v>
      </c>
      <c r="D10" s="4">
        <f>D82*1</f>
        <v>49048.7</v>
      </c>
      <c r="E10" s="4">
        <f>E82*1</f>
        <v>20245.399999999998</v>
      </c>
      <c r="F10" s="151"/>
      <c r="G10" s="151"/>
      <c r="H10" s="151"/>
    </row>
    <row r="11" spans="1:8" ht="16.25" customHeight="1" thickBot="1" x14ac:dyDescent="0.4">
      <c r="A11" s="776" t="s">
        <v>492</v>
      </c>
      <c r="B11" s="777"/>
      <c r="C11" s="4">
        <f>C112*1</f>
        <v>805.90000000000009</v>
      </c>
      <c r="D11" s="4">
        <f>D112*1</f>
        <v>766.6</v>
      </c>
      <c r="E11" s="4">
        <f>E112*1</f>
        <v>667.6</v>
      </c>
      <c r="F11" s="151"/>
      <c r="G11" s="151"/>
      <c r="H11" s="151"/>
    </row>
    <row r="12" spans="1:8" ht="16.25" customHeight="1" thickBot="1" x14ac:dyDescent="0.4">
      <c r="A12" s="776" t="s">
        <v>524</v>
      </c>
      <c r="B12" s="777"/>
      <c r="C12" s="4">
        <f>C142*1</f>
        <v>521.29999999999995</v>
      </c>
      <c r="D12" s="24">
        <f>D142*1</f>
        <v>332</v>
      </c>
      <c r="E12" s="24">
        <f>E142*1</f>
        <v>332</v>
      </c>
      <c r="F12" s="151"/>
      <c r="G12" s="151"/>
      <c r="H12" s="151"/>
    </row>
    <row r="13" spans="1:8" ht="16.25" customHeight="1" thickBot="1" x14ac:dyDescent="0.4">
      <c r="A13" s="776" t="s">
        <v>525</v>
      </c>
      <c r="B13" s="777"/>
      <c r="C13" s="24">
        <f>C172*1</f>
        <v>3301</v>
      </c>
      <c r="D13" s="24">
        <f>D172*1</f>
        <v>3470</v>
      </c>
      <c r="E13" s="24">
        <f>E172*1</f>
        <v>3598</v>
      </c>
      <c r="F13" s="151"/>
      <c r="G13" s="151"/>
      <c r="H13" s="151"/>
    </row>
    <row r="14" spans="1:8" ht="16.25" customHeight="1" thickBot="1" x14ac:dyDescent="0.4">
      <c r="A14" s="776" t="s">
        <v>526</v>
      </c>
      <c r="B14" s="777"/>
      <c r="C14" s="24">
        <f>C202*1</f>
        <v>6388.4</v>
      </c>
      <c r="D14" s="4">
        <f>D202*1</f>
        <v>6093.4</v>
      </c>
      <c r="E14" s="4">
        <f>E202*1</f>
        <v>6419.3</v>
      </c>
      <c r="F14" s="151"/>
      <c r="G14" s="151"/>
      <c r="H14" s="151"/>
    </row>
    <row r="15" spans="1:8" ht="16.25" customHeight="1" thickBot="1" x14ac:dyDescent="0.4">
      <c r="A15" s="776" t="s">
        <v>527</v>
      </c>
      <c r="B15" s="777"/>
      <c r="C15" s="24">
        <f>C232*1</f>
        <v>420</v>
      </c>
      <c r="D15" s="24">
        <f>D232*1</f>
        <v>435</v>
      </c>
      <c r="E15" s="24">
        <f>E232*1</f>
        <v>471.1</v>
      </c>
      <c r="F15" s="151"/>
      <c r="G15" s="151"/>
      <c r="H15" s="151"/>
    </row>
    <row r="16" spans="1:8" ht="16.25" customHeight="1" thickBot="1" x14ac:dyDescent="0.4">
      <c r="A16" s="776" t="s">
        <v>528</v>
      </c>
      <c r="B16" s="777"/>
      <c r="C16" s="24">
        <f>C262*1</f>
        <v>408</v>
      </c>
      <c r="D16" s="4">
        <f>D262*1</f>
        <v>423.8</v>
      </c>
      <c r="E16" s="24">
        <f>E262*1</f>
        <v>452.4</v>
      </c>
      <c r="F16" s="151"/>
      <c r="G16" s="151"/>
      <c r="H16" s="151"/>
    </row>
    <row r="17" spans="1:8" ht="15.65" customHeight="1" thickBot="1" x14ac:dyDescent="0.4">
      <c r="A17" s="776" t="s">
        <v>529</v>
      </c>
      <c r="B17" s="777"/>
      <c r="C17" s="4">
        <f>C292*1</f>
        <v>17872</v>
      </c>
      <c r="D17" s="24">
        <f>D292*1</f>
        <v>21481</v>
      </c>
      <c r="E17" s="24">
        <f>E292*1</f>
        <v>22349.5</v>
      </c>
      <c r="F17" s="151"/>
      <c r="G17" s="151"/>
      <c r="H17" s="151"/>
    </row>
    <row r="18" spans="1:8" ht="16.25" customHeight="1" thickBot="1" x14ac:dyDescent="0.4">
      <c r="A18" s="776" t="s">
        <v>530</v>
      </c>
      <c r="B18" s="777"/>
      <c r="C18" s="4">
        <f>C322*1</f>
        <v>11765.8</v>
      </c>
      <c r="D18" s="4">
        <f>D322*1</f>
        <v>12119.199999999999</v>
      </c>
      <c r="E18" s="4">
        <f>E322*1</f>
        <v>12833</v>
      </c>
      <c r="F18" s="151"/>
      <c r="G18" s="151"/>
      <c r="H18" s="151"/>
    </row>
    <row r="19" spans="1:8" ht="16.25" customHeight="1" thickBot="1" x14ac:dyDescent="0.4">
      <c r="A19" s="776" t="s">
        <v>531</v>
      </c>
      <c r="B19" s="777"/>
      <c r="C19" s="4">
        <f>C352*1</f>
        <v>4236.0999999999995</v>
      </c>
      <c r="D19" s="4">
        <f>D352*1</f>
        <v>4279.5</v>
      </c>
      <c r="E19" s="4">
        <f>E352*1</f>
        <v>4476.2000000000007</v>
      </c>
      <c r="F19" s="151"/>
      <c r="G19" s="151"/>
      <c r="H19" s="151"/>
    </row>
    <row r="20" spans="1:8" ht="16.25" customHeight="1" thickBot="1" x14ac:dyDescent="0.4">
      <c r="A20" s="776" t="s">
        <v>532</v>
      </c>
      <c r="B20" s="777"/>
      <c r="C20" s="4">
        <f>C382*1</f>
        <v>102684.79999999999</v>
      </c>
      <c r="D20" s="4">
        <f>D382*1</f>
        <v>107945.2</v>
      </c>
      <c r="E20" s="4">
        <f>E382*1</f>
        <v>112349.7</v>
      </c>
      <c r="F20" s="151"/>
      <c r="G20" s="151"/>
      <c r="H20" s="151"/>
    </row>
    <row r="21" spans="1:8" ht="16.25" customHeight="1" thickBot="1" x14ac:dyDescent="0.4">
      <c r="A21" s="776" t="s">
        <v>533</v>
      </c>
      <c r="B21" s="777"/>
      <c r="C21" s="4">
        <f>C412*1</f>
        <v>275.39999999999998</v>
      </c>
      <c r="D21" s="4">
        <f>D412*1</f>
        <v>238.1</v>
      </c>
      <c r="E21" s="4">
        <f>E412*1</f>
        <v>242.1</v>
      </c>
      <c r="F21" s="151"/>
      <c r="G21" s="151"/>
      <c r="H21" s="151"/>
    </row>
    <row r="22" spans="1:8" ht="16.25" customHeight="1" thickBot="1" x14ac:dyDescent="0.4">
      <c r="A22" s="776" t="s">
        <v>534</v>
      </c>
      <c r="B22" s="777"/>
      <c r="C22" s="24">
        <f>C442*1</f>
        <v>68707.600000000006</v>
      </c>
      <c r="D22" s="4">
        <f>D442*1</f>
        <v>70251.7</v>
      </c>
      <c r="E22" s="4">
        <f>E442*1</f>
        <v>72229.899999999994</v>
      </c>
      <c r="F22" s="151"/>
      <c r="G22" s="151"/>
      <c r="H22" s="151"/>
    </row>
    <row r="23" spans="1:8" ht="16.25" customHeight="1" thickBot="1" x14ac:dyDescent="0.4">
      <c r="A23" s="776" t="s">
        <v>535</v>
      </c>
      <c r="B23" s="777"/>
      <c r="C23" s="4">
        <f>C472*1</f>
        <v>1285.5</v>
      </c>
      <c r="D23" s="4">
        <f>D472*1</f>
        <v>1471.4999999999998</v>
      </c>
      <c r="E23" s="4">
        <f>E472*1</f>
        <v>1473.3</v>
      </c>
      <c r="F23" s="151"/>
      <c r="G23" s="151"/>
      <c r="H23" s="151"/>
    </row>
    <row r="24" spans="1:8" ht="16.25" customHeight="1" thickBot="1" x14ac:dyDescent="0.4">
      <c r="A24" s="780" t="s">
        <v>658</v>
      </c>
      <c r="B24" s="781"/>
      <c r="C24" s="2">
        <f>SUM(C9:C23)</f>
        <v>267155.40000000002</v>
      </c>
      <c r="D24" s="2">
        <f>SUM(D9:D23)</f>
        <v>295858.3</v>
      </c>
      <c r="E24" s="2">
        <f>SUM(E9:E23)</f>
        <v>276406.49999999994</v>
      </c>
      <c r="F24" s="151"/>
      <c r="G24" s="151"/>
      <c r="H24" s="151"/>
    </row>
    <row r="25" spans="1:8" ht="15.5" thickBot="1" x14ac:dyDescent="0.4">
      <c r="A25" s="1"/>
      <c r="B25" s="1"/>
      <c r="C25" s="1"/>
      <c r="D25" s="1"/>
      <c r="E25" s="1"/>
      <c r="F25" s="1"/>
      <c r="G25" s="1"/>
      <c r="H25" s="1"/>
    </row>
    <row r="26" spans="1:8" ht="35" thickBot="1" x14ac:dyDescent="0.4">
      <c r="A26" s="8" t="s">
        <v>0</v>
      </c>
      <c r="B26" s="9" t="s">
        <v>1</v>
      </c>
      <c r="C26" s="9" t="s">
        <v>11</v>
      </c>
      <c r="D26" s="9" t="s">
        <v>574</v>
      </c>
      <c r="E26" s="9" t="s">
        <v>674</v>
      </c>
      <c r="F26" s="159"/>
      <c r="G26" s="159"/>
      <c r="H26" s="1"/>
    </row>
    <row r="27" spans="1:8" ht="15.5" thickBot="1" x14ac:dyDescent="0.4">
      <c r="A27" s="161">
        <v>1</v>
      </c>
      <c r="B27" s="162">
        <v>2</v>
      </c>
      <c r="C27" s="162">
        <v>3</v>
      </c>
      <c r="D27" s="162">
        <v>4</v>
      </c>
      <c r="E27" s="162">
        <v>5</v>
      </c>
      <c r="F27" s="159"/>
      <c r="G27" s="159"/>
      <c r="H27" s="1"/>
    </row>
    <row r="28" spans="1:8" ht="15.5" thickBot="1" x14ac:dyDescent="0.4">
      <c r="A28" s="163"/>
      <c r="B28" s="164" t="s">
        <v>69</v>
      </c>
      <c r="C28" s="94"/>
      <c r="D28" s="94"/>
      <c r="E28" s="94"/>
      <c r="F28" s="159"/>
      <c r="G28" s="159"/>
      <c r="H28" s="1"/>
    </row>
    <row r="29" spans="1:8" ht="16.25" customHeight="1" thickBot="1" x14ac:dyDescent="0.4">
      <c r="A29" s="787" t="s">
        <v>9</v>
      </c>
      <c r="B29" s="788"/>
      <c r="C29" s="154">
        <f>C31+C35+C43+C44+C45+C47+C48</f>
        <v>15632.2</v>
      </c>
      <c r="D29" s="154">
        <f>D31+D35+D43+D44+D45+D47+D48</f>
        <v>17502.600000000002</v>
      </c>
      <c r="E29" s="154">
        <f>E31+E35+E43+E44+E45+E47+E48</f>
        <v>18267</v>
      </c>
      <c r="F29" s="159"/>
      <c r="G29" s="159"/>
      <c r="H29" s="1"/>
    </row>
    <row r="30" spans="1:8" ht="16.25" customHeight="1" x14ac:dyDescent="0.35">
      <c r="A30" s="789" t="s">
        <v>2</v>
      </c>
      <c r="B30" s="790"/>
      <c r="C30" s="158"/>
      <c r="D30" s="158"/>
      <c r="E30" s="158"/>
      <c r="F30" s="159"/>
      <c r="G30" s="159"/>
      <c r="H30" s="1"/>
    </row>
    <row r="31" spans="1:8" ht="16.25" customHeight="1" thickBot="1" x14ac:dyDescent="0.4">
      <c r="A31" s="791" t="s">
        <v>589</v>
      </c>
      <c r="B31" s="792"/>
      <c r="C31" s="160">
        <f>C32+C33+C34</f>
        <v>14811.5</v>
      </c>
      <c r="D31" s="160">
        <f>D32+D33+D34</f>
        <v>16681.7</v>
      </c>
      <c r="E31" s="160">
        <f>E32+E33+E34</f>
        <v>17444.8</v>
      </c>
      <c r="F31" s="159"/>
      <c r="G31" s="159"/>
      <c r="H31" s="1"/>
    </row>
    <row r="32" spans="1:8" ht="16.25" customHeight="1" thickBot="1" x14ac:dyDescent="0.4">
      <c r="A32" s="784" t="s">
        <v>663</v>
      </c>
      <c r="B32" s="785"/>
      <c r="C32" s="89">
        <v>14811.5</v>
      </c>
      <c r="D32" s="89">
        <v>16681.7</v>
      </c>
      <c r="E32" s="89">
        <v>17444.8</v>
      </c>
      <c r="F32" s="159"/>
      <c r="G32" s="159"/>
      <c r="H32" s="1"/>
    </row>
    <row r="33" spans="1:8" ht="16.25" customHeight="1" thickBot="1" x14ac:dyDescent="0.4">
      <c r="A33" s="784" t="s">
        <v>664</v>
      </c>
      <c r="B33" s="785"/>
      <c r="C33" s="89"/>
      <c r="D33" s="89"/>
      <c r="E33" s="89"/>
      <c r="F33" s="159"/>
      <c r="G33" s="159"/>
      <c r="H33" s="1"/>
    </row>
    <row r="34" spans="1:8" ht="30" customHeight="1" thickBot="1" x14ac:dyDescent="0.4">
      <c r="A34" s="784" t="s">
        <v>665</v>
      </c>
      <c r="B34" s="786"/>
      <c r="C34" s="89"/>
      <c r="D34" s="93"/>
      <c r="E34" s="93"/>
      <c r="F34" s="159"/>
      <c r="G34" s="159"/>
      <c r="H34" s="1"/>
    </row>
    <row r="35" spans="1:8" ht="16.25" customHeight="1" thickBot="1" x14ac:dyDescent="0.4">
      <c r="A35" s="784" t="s">
        <v>7</v>
      </c>
      <c r="B35" s="785"/>
      <c r="C35" s="93">
        <f>C36+C37+C38+C39+C40+C41</f>
        <v>820.7</v>
      </c>
      <c r="D35" s="93">
        <f t="shared" ref="D35:E35" si="0">D36+D37+D38+D39+D40+D41</f>
        <v>820.9</v>
      </c>
      <c r="E35" s="93">
        <f t="shared" si="0"/>
        <v>822.2</v>
      </c>
      <c r="F35" s="159"/>
      <c r="G35" s="159"/>
      <c r="H35" s="1"/>
    </row>
    <row r="36" spans="1:8" ht="16.25" customHeight="1" thickBot="1" x14ac:dyDescent="0.4">
      <c r="A36" s="784" t="s">
        <v>590</v>
      </c>
      <c r="B36" s="785"/>
      <c r="C36" s="89">
        <v>74.099999999999994</v>
      </c>
      <c r="D36" s="89">
        <v>74.099999999999994</v>
      </c>
      <c r="E36" s="89">
        <v>74.099999999999994</v>
      </c>
      <c r="F36" s="159"/>
      <c r="G36" s="159"/>
      <c r="H36" s="1"/>
    </row>
    <row r="37" spans="1:8" ht="32" customHeight="1" thickBot="1" x14ac:dyDescent="0.4">
      <c r="A37" s="784" t="s">
        <v>661</v>
      </c>
      <c r="B37" s="785"/>
      <c r="C37" s="89">
        <v>746.6</v>
      </c>
      <c r="D37" s="89">
        <v>746.8</v>
      </c>
      <c r="E37" s="89">
        <v>748.1</v>
      </c>
      <c r="F37" s="159"/>
      <c r="G37" s="159"/>
      <c r="H37" s="1"/>
    </row>
    <row r="38" spans="1:8" ht="18.649999999999999" customHeight="1" thickBot="1" x14ac:dyDescent="0.4">
      <c r="A38" s="784" t="s">
        <v>662</v>
      </c>
      <c r="B38" s="785"/>
      <c r="C38" s="86"/>
      <c r="D38" s="94"/>
      <c r="E38" s="94"/>
      <c r="F38" s="159"/>
      <c r="G38" s="159"/>
      <c r="H38" s="1"/>
    </row>
    <row r="39" spans="1:8" ht="23.4" customHeight="1" thickBot="1" x14ac:dyDescent="0.4">
      <c r="A39" s="784" t="s">
        <v>611</v>
      </c>
      <c r="B39" s="785"/>
      <c r="C39" s="86"/>
      <c r="D39" s="94"/>
      <c r="E39" s="94"/>
      <c r="F39" s="159"/>
      <c r="G39" s="159"/>
      <c r="H39" s="1"/>
    </row>
    <row r="40" spans="1:8" ht="26.4" customHeight="1" thickBot="1" x14ac:dyDescent="0.4">
      <c r="A40" s="784" t="s">
        <v>600</v>
      </c>
      <c r="B40" s="785"/>
      <c r="C40" s="86"/>
      <c r="D40" s="94"/>
      <c r="E40" s="94"/>
      <c r="F40" s="159"/>
      <c r="G40" s="159"/>
      <c r="H40" s="1"/>
    </row>
    <row r="41" spans="1:8" ht="16.25" customHeight="1" thickBot="1" x14ac:dyDescent="0.4">
      <c r="A41" s="782" t="s">
        <v>601</v>
      </c>
      <c r="B41" s="783"/>
      <c r="C41" s="89"/>
      <c r="D41" s="93"/>
      <c r="E41" s="93"/>
      <c r="F41" s="159"/>
      <c r="G41" s="159"/>
      <c r="H41" s="1"/>
    </row>
    <row r="42" spans="1:8" ht="16.25" customHeight="1" thickBot="1" x14ac:dyDescent="0.4">
      <c r="A42" s="782" t="s">
        <v>599</v>
      </c>
      <c r="B42" s="783"/>
      <c r="C42" s="93"/>
      <c r="D42" s="93"/>
      <c r="E42" s="93"/>
      <c r="F42" s="159"/>
      <c r="G42" s="159"/>
      <c r="H42" s="1"/>
    </row>
    <row r="43" spans="1:8" ht="16.25" customHeight="1" thickBot="1" x14ac:dyDescent="0.4">
      <c r="A43" s="782" t="s">
        <v>612</v>
      </c>
      <c r="B43" s="783"/>
      <c r="C43" s="93"/>
      <c r="D43" s="93"/>
      <c r="E43" s="93"/>
      <c r="F43" s="159"/>
      <c r="G43" s="159"/>
      <c r="H43" s="1"/>
    </row>
    <row r="44" spans="1:8" ht="16.25" customHeight="1" thickBot="1" x14ac:dyDescent="0.4">
      <c r="A44" s="782" t="s">
        <v>602</v>
      </c>
      <c r="B44" s="783"/>
      <c r="C44" s="93"/>
      <c r="D44" s="93"/>
      <c r="E44" s="93"/>
      <c r="F44" s="159"/>
      <c r="G44" s="159"/>
      <c r="H44" s="1"/>
    </row>
    <row r="45" spans="1:8" ht="16.25" customHeight="1" thickBot="1" x14ac:dyDescent="0.4">
      <c r="A45" s="782" t="s">
        <v>603</v>
      </c>
      <c r="B45" s="783"/>
      <c r="C45" s="93"/>
      <c r="D45" s="93"/>
      <c r="E45" s="93"/>
      <c r="F45" s="159"/>
      <c r="G45" s="159"/>
      <c r="H45" s="1"/>
    </row>
    <row r="46" spans="1:8" ht="16.25" customHeight="1" thickBot="1" x14ac:dyDescent="0.4">
      <c r="A46" s="782" t="s">
        <v>591</v>
      </c>
      <c r="B46" s="783"/>
      <c r="C46" s="89"/>
      <c r="D46" s="89"/>
      <c r="E46" s="89"/>
      <c r="F46" s="159"/>
      <c r="G46" s="159"/>
      <c r="H46" s="1"/>
    </row>
    <row r="47" spans="1:8" ht="18" customHeight="1" thickBot="1" x14ac:dyDescent="0.4">
      <c r="A47" s="784" t="s">
        <v>604</v>
      </c>
      <c r="B47" s="785"/>
      <c r="C47" s="93"/>
      <c r="D47" s="93"/>
      <c r="E47" s="93"/>
      <c r="F47" s="159"/>
      <c r="G47" s="159"/>
      <c r="H47" s="1"/>
    </row>
    <row r="48" spans="1:8" ht="30.75" customHeight="1" thickBot="1" x14ac:dyDescent="0.4">
      <c r="A48" s="784" t="s">
        <v>605</v>
      </c>
      <c r="B48" s="785"/>
      <c r="C48" s="89"/>
      <c r="D48" s="93"/>
      <c r="E48" s="93"/>
      <c r="F48" s="159"/>
      <c r="G48" s="159"/>
      <c r="H48" s="1"/>
    </row>
    <row r="49" spans="1:8" ht="27" customHeight="1" thickBot="1" x14ac:dyDescent="0.4">
      <c r="A49" s="787" t="s">
        <v>8</v>
      </c>
      <c r="B49" s="793"/>
      <c r="C49" s="154">
        <f>C50+C51</f>
        <v>0</v>
      </c>
      <c r="D49" s="154">
        <f>D50+D51</f>
        <v>0</v>
      </c>
      <c r="E49" s="154">
        <f>E50+E51</f>
        <v>0</v>
      </c>
      <c r="F49" s="159"/>
      <c r="G49" s="159"/>
      <c r="H49" s="1"/>
    </row>
    <row r="50" spans="1:8" ht="18.649999999999999" customHeight="1" thickBot="1" x14ac:dyDescent="0.4">
      <c r="A50" s="794" t="s">
        <v>666</v>
      </c>
      <c r="B50" s="795"/>
      <c r="C50" s="155"/>
      <c r="D50" s="156"/>
      <c r="E50" s="156"/>
      <c r="F50" s="159"/>
      <c r="G50" s="159"/>
      <c r="H50" s="1"/>
    </row>
    <row r="51" spans="1:8" ht="18.649999999999999" customHeight="1" thickBot="1" x14ac:dyDescent="0.4">
      <c r="A51" s="794" t="s">
        <v>489</v>
      </c>
      <c r="B51" s="795"/>
      <c r="C51" s="155"/>
      <c r="D51" s="156"/>
      <c r="E51" s="156"/>
      <c r="F51" s="159"/>
      <c r="G51" s="159"/>
      <c r="H51" s="1"/>
    </row>
    <row r="52" spans="1:8" ht="16.25" customHeight="1" thickBot="1" x14ac:dyDescent="0.4">
      <c r="A52" s="787" t="s">
        <v>667</v>
      </c>
      <c r="B52" s="788"/>
      <c r="C52" s="154">
        <f>C29+C49</f>
        <v>15632.2</v>
      </c>
      <c r="D52" s="154">
        <f>D29+D49</f>
        <v>17502.600000000002</v>
      </c>
      <c r="E52" s="154">
        <f>E29+E49</f>
        <v>18267</v>
      </c>
      <c r="F52" s="159"/>
      <c r="G52" s="159"/>
      <c r="H52" s="1"/>
    </row>
    <row r="53" spans="1:8" ht="24" customHeight="1" thickBot="1" x14ac:dyDescent="0.4">
      <c r="A53" s="782" t="s">
        <v>3</v>
      </c>
      <c r="B53" s="783"/>
      <c r="C53" s="94"/>
      <c r="D53" s="94"/>
      <c r="E53" s="94"/>
      <c r="F53" s="159"/>
      <c r="G53" s="159"/>
      <c r="H53" s="1"/>
    </row>
    <row r="54" spans="1:8" ht="26.4" customHeight="1" thickBot="1" x14ac:dyDescent="0.4">
      <c r="A54" s="782" t="s">
        <v>4</v>
      </c>
      <c r="B54" s="783"/>
      <c r="C54" s="93"/>
      <c r="D54" s="94"/>
      <c r="E54" s="94"/>
      <c r="F54" s="159"/>
      <c r="G54" s="159"/>
      <c r="H54" s="1"/>
    </row>
    <row r="55" spans="1:8" ht="15.5" thickBot="1" x14ac:dyDescent="0.4">
      <c r="A55" s="159"/>
      <c r="B55" s="159"/>
      <c r="C55" s="159"/>
      <c r="D55" s="159"/>
      <c r="E55" s="159"/>
      <c r="F55" s="159"/>
      <c r="G55" s="159"/>
      <c r="H55" s="1"/>
    </row>
    <row r="56" spans="1:8" ht="35" thickBot="1" x14ac:dyDescent="0.4">
      <c r="A56" s="8" t="s">
        <v>0</v>
      </c>
      <c r="B56" s="9" t="s">
        <v>1</v>
      </c>
      <c r="C56" s="9" t="s">
        <v>11</v>
      </c>
      <c r="D56" s="9" t="s">
        <v>574</v>
      </c>
      <c r="E56" s="9" t="s">
        <v>674</v>
      </c>
      <c r="F56" s="159"/>
      <c r="G56" s="159"/>
      <c r="H56" s="1"/>
    </row>
    <row r="57" spans="1:8" ht="15.5" thickBot="1" x14ac:dyDescent="0.4">
      <c r="A57" s="161">
        <v>1</v>
      </c>
      <c r="B57" s="162">
        <v>2</v>
      </c>
      <c r="C57" s="162">
        <v>3</v>
      </c>
      <c r="D57" s="162">
        <v>4</v>
      </c>
      <c r="E57" s="162">
        <v>5</v>
      </c>
      <c r="F57" s="159"/>
      <c r="G57" s="159"/>
      <c r="H57" s="1"/>
    </row>
    <row r="58" spans="1:8" ht="15.5" thickBot="1" x14ac:dyDescent="0.4">
      <c r="A58" s="163"/>
      <c r="B58" s="164" t="s">
        <v>491</v>
      </c>
      <c r="C58" s="94"/>
      <c r="D58" s="94"/>
      <c r="E58" s="94"/>
      <c r="F58" s="159"/>
      <c r="G58" s="159"/>
      <c r="H58" s="1"/>
    </row>
    <row r="59" spans="1:8" ht="18.649999999999999" customHeight="1" thickBot="1" x14ac:dyDescent="0.4">
      <c r="A59" s="787" t="s">
        <v>9</v>
      </c>
      <c r="B59" s="788"/>
      <c r="C59" s="154">
        <f>C61+C65+C73+C74+C75+C77+C78</f>
        <v>32276.399999999998</v>
      </c>
      <c r="D59" s="154">
        <f>D61+D65+D73+D74+D75+D77+D78</f>
        <v>49048.7</v>
      </c>
      <c r="E59" s="154">
        <f>E61+E65+E73+E74+E75+E77+E78</f>
        <v>20245.399999999998</v>
      </c>
      <c r="F59" s="159"/>
      <c r="G59" s="159"/>
      <c r="H59" s="1"/>
    </row>
    <row r="60" spans="1:8" ht="16.25" customHeight="1" x14ac:dyDescent="0.35">
      <c r="A60" s="789" t="s">
        <v>2</v>
      </c>
      <c r="B60" s="790"/>
      <c r="C60" s="158"/>
      <c r="D60" s="158"/>
      <c r="E60" s="158"/>
      <c r="F60" s="159"/>
      <c r="G60" s="159"/>
      <c r="H60" s="1"/>
    </row>
    <row r="61" spans="1:8" ht="24.65" customHeight="1" thickBot="1" x14ac:dyDescent="0.4">
      <c r="A61" s="791" t="s">
        <v>589</v>
      </c>
      <c r="B61" s="792"/>
      <c r="C61" s="160">
        <f>C62+C63+C64</f>
        <v>2413.6</v>
      </c>
      <c r="D61" s="160">
        <f>D62+D63+D64</f>
        <v>50</v>
      </c>
      <c r="E61" s="160">
        <f>E62+E63+E64</f>
        <v>40</v>
      </c>
      <c r="F61" s="159"/>
      <c r="G61" s="159"/>
      <c r="H61" s="1"/>
    </row>
    <row r="62" spans="1:8" ht="24.65" customHeight="1" thickBot="1" x14ac:dyDescent="0.4">
      <c r="A62" s="784" t="s">
        <v>663</v>
      </c>
      <c r="B62" s="785"/>
      <c r="C62" s="89">
        <v>2413.6</v>
      </c>
      <c r="D62" s="89">
        <v>50</v>
      </c>
      <c r="E62" s="89">
        <v>40</v>
      </c>
      <c r="F62" s="159"/>
      <c r="G62" s="159"/>
      <c r="H62" s="1"/>
    </row>
    <row r="63" spans="1:8" ht="16.25" customHeight="1" thickBot="1" x14ac:dyDescent="0.4">
      <c r="A63" s="784" t="s">
        <v>664</v>
      </c>
      <c r="B63" s="785"/>
      <c r="C63" s="89"/>
      <c r="D63" s="93"/>
      <c r="E63" s="93"/>
      <c r="F63" s="159"/>
      <c r="G63" s="159"/>
      <c r="H63" s="1"/>
    </row>
    <row r="64" spans="1:8" ht="24.65" customHeight="1" thickBot="1" x14ac:dyDescent="0.4">
      <c r="A64" s="784" t="s">
        <v>665</v>
      </c>
      <c r="B64" s="786"/>
      <c r="C64" s="89"/>
      <c r="D64" s="93"/>
      <c r="E64" s="93"/>
      <c r="F64" s="159"/>
      <c r="G64" s="159"/>
      <c r="H64" s="1"/>
    </row>
    <row r="65" spans="1:8" ht="21.65" customHeight="1" thickBot="1" x14ac:dyDescent="0.4">
      <c r="A65" s="784" t="s">
        <v>7</v>
      </c>
      <c r="B65" s="785"/>
      <c r="C65" s="93">
        <f>C66+C67+C68+C69+C70+C71</f>
        <v>0</v>
      </c>
      <c r="D65" s="93">
        <f>D66+D67+D68+D69+D70+D71</f>
        <v>0</v>
      </c>
      <c r="E65" s="93">
        <f>E66+E67+E68+E69+E70+E71</f>
        <v>0</v>
      </c>
      <c r="F65" s="159"/>
      <c r="G65" s="159"/>
      <c r="H65" s="1"/>
    </row>
    <row r="66" spans="1:8" ht="20" customHeight="1" thickBot="1" x14ac:dyDescent="0.4">
      <c r="A66" s="784" t="s">
        <v>590</v>
      </c>
      <c r="B66" s="785"/>
      <c r="C66" s="89"/>
      <c r="D66" s="89"/>
      <c r="E66" s="93"/>
      <c r="F66" s="159"/>
      <c r="G66" s="159"/>
      <c r="H66" s="1"/>
    </row>
    <row r="67" spans="1:8" ht="27" customHeight="1" thickBot="1" x14ac:dyDescent="0.4">
      <c r="A67" s="784" t="s">
        <v>661</v>
      </c>
      <c r="B67" s="785"/>
      <c r="C67" s="89"/>
      <c r="D67" s="89"/>
      <c r="E67" s="89"/>
      <c r="F67" s="159"/>
      <c r="G67" s="159"/>
      <c r="H67" s="1"/>
    </row>
    <row r="68" spans="1:8" ht="18" customHeight="1" thickBot="1" x14ac:dyDescent="0.4">
      <c r="A68" s="784" t="s">
        <v>662</v>
      </c>
      <c r="B68" s="785"/>
      <c r="C68" s="86"/>
      <c r="D68" s="94"/>
      <c r="E68" s="94"/>
      <c r="F68" s="159"/>
      <c r="G68" s="159"/>
      <c r="H68" s="1"/>
    </row>
    <row r="69" spans="1:8" ht="20" customHeight="1" thickBot="1" x14ac:dyDescent="0.4">
      <c r="A69" s="784" t="s">
        <v>611</v>
      </c>
      <c r="B69" s="785"/>
      <c r="C69" s="86"/>
      <c r="D69" s="94"/>
      <c r="E69" s="94"/>
      <c r="F69" s="159"/>
      <c r="G69" s="159"/>
      <c r="H69" s="1"/>
    </row>
    <row r="70" spans="1:8" ht="26.4" customHeight="1" thickBot="1" x14ac:dyDescent="0.4">
      <c r="A70" s="784" t="s">
        <v>600</v>
      </c>
      <c r="B70" s="785"/>
      <c r="C70" s="86"/>
      <c r="D70" s="94"/>
      <c r="E70" s="94"/>
      <c r="F70" s="159"/>
      <c r="G70" s="159"/>
      <c r="H70" s="1"/>
    </row>
    <row r="71" spans="1:8" ht="16.25" customHeight="1" thickBot="1" x14ac:dyDescent="0.4">
      <c r="A71" s="782" t="s">
        <v>601</v>
      </c>
      <c r="B71" s="783"/>
      <c r="C71" s="89"/>
      <c r="D71" s="89"/>
      <c r="E71" s="93"/>
      <c r="F71" s="159"/>
      <c r="G71" s="159"/>
      <c r="H71" s="1"/>
    </row>
    <row r="72" spans="1:8" ht="20" customHeight="1" thickBot="1" x14ac:dyDescent="0.4">
      <c r="A72" s="782" t="s">
        <v>599</v>
      </c>
      <c r="B72" s="783"/>
      <c r="C72" s="93"/>
      <c r="D72" s="93"/>
      <c r="E72" s="93"/>
      <c r="F72" s="159"/>
      <c r="G72" s="159"/>
      <c r="H72" s="1"/>
    </row>
    <row r="73" spans="1:8" ht="16.25" customHeight="1" thickBot="1" x14ac:dyDescent="0.4">
      <c r="A73" s="782" t="s">
        <v>612</v>
      </c>
      <c r="B73" s="783"/>
      <c r="C73" s="93"/>
      <c r="D73" s="93"/>
      <c r="E73" s="93"/>
      <c r="F73" s="159"/>
      <c r="G73" s="159"/>
      <c r="H73" s="1"/>
    </row>
    <row r="74" spans="1:8" ht="16.25" customHeight="1" thickBot="1" x14ac:dyDescent="0.4">
      <c r="A74" s="782" t="s">
        <v>602</v>
      </c>
      <c r="B74" s="783"/>
      <c r="C74" s="89">
        <v>18226.3</v>
      </c>
      <c r="D74" s="89">
        <v>38482.199999999997</v>
      </c>
      <c r="E74" s="89">
        <v>17630.3</v>
      </c>
      <c r="F74" s="159"/>
      <c r="G74" s="159"/>
      <c r="H74" s="1"/>
    </row>
    <row r="75" spans="1:8" ht="16.25" customHeight="1" thickBot="1" x14ac:dyDescent="0.4">
      <c r="A75" s="782" t="s">
        <v>603</v>
      </c>
      <c r="B75" s="783"/>
      <c r="C75" s="89">
        <v>4927.3</v>
      </c>
      <c r="D75" s="93"/>
      <c r="E75" s="93"/>
      <c r="F75" s="159"/>
      <c r="G75" s="159"/>
      <c r="H75" s="1"/>
    </row>
    <row r="76" spans="1:8" ht="18" customHeight="1" thickBot="1" x14ac:dyDescent="0.4">
      <c r="A76" s="782" t="s">
        <v>591</v>
      </c>
      <c r="B76" s="783"/>
      <c r="C76" s="89"/>
      <c r="D76" s="89"/>
      <c r="E76" s="89"/>
      <c r="F76" s="159"/>
      <c r="G76" s="159"/>
      <c r="H76" s="1"/>
    </row>
    <row r="77" spans="1:8" ht="17" customHeight="1" thickBot="1" x14ac:dyDescent="0.4">
      <c r="A77" s="784" t="s">
        <v>604</v>
      </c>
      <c r="B77" s="785"/>
      <c r="C77" s="89">
        <v>6709.2</v>
      </c>
      <c r="D77" s="89">
        <v>10516.5</v>
      </c>
      <c r="E77" s="89">
        <v>2575.1</v>
      </c>
      <c r="F77" s="159"/>
      <c r="G77" s="159"/>
      <c r="H77" s="1"/>
    </row>
    <row r="78" spans="1:8" ht="30" customHeight="1" thickBot="1" x14ac:dyDescent="0.4">
      <c r="A78" s="784" t="s">
        <v>605</v>
      </c>
      <c r="B78" s="785"/>
      <c r="C78" s="89"/>
      <c r="D78" s="93"/>
      <c r="E78" s="93"/>
      <c r="F78" s="159"/>
      <c r="G78" s="159"/>
      <c r="H78" s="1"/>
    </row>
    <row r="79" spans="1:8" ht="30.65" customHeight="1" thickBot="1" x14ac:dyDescent="0.4">
      <c r="A79" s="787" t="s">
        <v>8</v>
      </c>
      <c r="B79" s="793"/>
      <c r="C79" s="154">
        <f>C80+C81</f>
        <v>575</v>
      </c>
      <c r="D79" s="154">
        <f>D80+D81</f>
        <v>0</v>
      </c>
      <c r="E79" s="154">
        <f>E80+E81</f>
        <v>0</v>
      </c>
      <c r="F79" s="159"/>
      <c r="G79" s="159"/>
      <c r="H79" s="1"/>
    </row>
    <row r="80" spans="1:8" ht="16.25" customHeight="1" thickBot="1" x14ac:dyDescent="0.4">
      <c r="A80" s="794" t="s">
        <v>666</v>
      </c>
      <c r="B80" s="795"/>
      <c r="C80" s="155">
        <v>575</v>
      </c>
      <c r="D80" s="155"/>
      <c r="E80" s="156"/>
      <c r="F80" s="159"/>
      <c r="G80" s="159"/>
      <c r="H80" s="1"/>
    </row>
    <row r="81" spans="1:8" ht="23.4" customHeight="1" thickBot="1" x14ac:dyDescent="0.4">
      <c r="A81" s="794" t="s">
        <v>489</v>
      </c>
      <c r="B81" s="795"/>
      <c r="C81" s="155"/>
      <c r="D81" s="156"/>
      <c r="E81" s="156"/>
      <c r="F81" s="159"/>
      <c r="G81" s="159"/>
      <c r="H81" s="1"/>
    </row>
    <row r="82" spans="1:8" ht="23.4" customHeight="1" thickBot="1" x14ac:dyDescent="0.4">
      <c r="A82" s="787" t="s">
        <v>667</v>
      </c>
      <c r="B82" s="788"/>
      <c r="C82" s="154">
        <f>C59+C79</f>
        <v>32851.399999999994</v>
      </c>
      <c r="D82" s="154">
        <f>D59+D79</f>
        <v>49048.7</v>
      </c>
      <c r="E82" s="154">
        <f>E59+E79</f>
        <v>20245.399999999998</v>
      </c>
      <c r="F82" s="159"/>
      <c r="G82" s="159"/>
      <c r="H82" s="1"/>
    </row>
    <row r="83" spans="1:8" ht="21" customHeight="1" thickBot="1" x14ac:dyDescent="0.4">
      <c r="A83" s="782" t="s">
        <v>3</v>
      </c>
      <c r="B83" s="783"/>
      <c r="C83" s="86"/>
      <c r="D83" s="86"/>
      <c r="E83" s="86"/>
      <c r="F83" s="159"/>
      <c r="G83" s="159"/>
      <c r="H83" s="1"/>
    </row>
    <row r="84" spans="1:8" ht="24.65" customHeight="1" thickBot="1" x14ac:dyDescent="0.4">
      <c r="A84" s="782" t="s">
        <v>4</v>
      </c>
      <c r="B84" s="783"/>
      <c r="C84" s="93"/>
      <c r="D84" s="94"/>
      <c r="E84" s="94"/>
      <c r="F84" s="159"/>
      <c r="G84" s="159"/>
      <c r="H84" s="1"/>
    </row>
    <row r="85" spans="1:8" ht="15.5" thickBot="1" x14ac:dyDescent="0.4">
      <c r="A85" s="157"/>
      <c r="B85" s="157"/>
      <c r="C85" s="133"/>
      <c r="D85" s="133"/>
      <c r="E85" s="133"/>
      <c r="F85" s="159"/>
      <c r="G85" s="159"/>
      <c r="H85" s="1"/>
    </row>
    <row r="86" spans="1:8" ht="35" thickBot="1" x14ac:dyDescent="0.4">
      <c r="A86" s="8" t="s">
        <v>0</v>
      </c>
      <c r="B86" s="9" t="s">
        <v>1</v>
      </c>
      <c r="C86" s="9" t="s">
        <v>11</v>
      </c>
      <c r="D86" s="9" t="s">
        <v>574</v>
      </c>
      <c r="E86" s="9" t="s">
        <v>674</v>
      </c>
      <c r="F86" s="159"/>
      <c r="G86" s="159"/>
      <c r="H86" s="1"/>
    </row>
    <row r="87" spans="1:8" ht="15.5" thickBot="1" x14ac:dyDescent="0.4">
      <c r="A87" s="161">
        <v>1</v>
      </c>
      <c r="B87" s="162">
        <v>2</v>
      </c>
      <c r="C87" s="162">
        <v>3</v>
      </c>
      <c r="D87" s="162">
        <v>4</v>
      </c>
      <c r="E87" s="162">
        <v>5</v>
      </c>
      <c r="F87" s="159"/>
      <c r="G87" s="159"/>
      <c r="H87" s="1"/>
    </row>
    <row r="88" spans="1:8" ht="16.25" customHeight="1" thickBot="1" x14ac:dyDescent="0.4">
      <c r="A88" s="163"/>
      <c r="B88" s="164" t="s">
        <v>492</v>
      </c>
      <c r="C88" s="94"/>
      <c r="D88" s="94"/>
      <c r="E88" s="94"/>
      <c r="F88" s="159"/>
      <c r="G88" s="159"/>
      <c r="H88" s="1"/>
    </row>
    <row r="89" spans="1:8" ht="16.25" customHeight="1" thickBot="1" x14ac:dyDescent="0.4">
      <c r="A89" s="787" t="s">
        <v>9</v>
      </c>
      <c r="B89" s="788"/>
      <c r="C89" s="154">
        <f>C91+C95+C103+C104+C105+C107+C108</f>
        <v>805.90000000000009</v>
      </c>
      <c r="D89" s="154">
        <f>D91+D95+D103+D104+D105+D107+D108</f>
        <v>766.6</v>
      </c>
      <c r="E89" s="154">
        <f>E91+E95+E103+E104+E105+E107+E108</f>
        <v>667.6</v>
      </c>
      <c r="F89" s="159"/>
      <c r="G89" s="159"/>
      <c r="H89" s="1"/>
    </row>
    <row r="90" spans="1:8" ht="16.25" customHeight="1" x14ac:dyDescent="0.35">
      <c r="A90" s="789" t="s">
        <v>2</v>
      </c>
      <c r="B90" s="790"/>
      <c r="C90" s="158"/>
      <c r="D90" s="158"/>
      <c r="E90" s="158"/>
      <c r="F90" s="159"/>
      <c r="G90" s="159"/>
      <c r="H90" s="1"/>
    </row>
    <row r="91" spans="1:8" ht="16.25" customHeight="1" thickBot="1" x14ac:dyDescent="0.4">
      <c r="A91" s="791" t="s">
        <v>589</v>
      </c>
      <c r="B91" s="792"/>
      <c r="C91" s="160">
        <f>C92+C93+C94</f>
        <v>427.6</v>
      </c>
      <c r="D91" s="160">
        <f>D92+D93+D94</f>
        <v>708.6</v>
      </c>
      <c r="E91" s="160">
        <f>E92+E93+E94</f>
        <v>609.6</v>
      </c>
      <c r="F91" s="159"/>
      <c r="G91" s="159"/>
      <c r="H91" s="1"/>
    </row>
    <row r="92" spans="1:8" ht="16.25" customHeight="1" thickBot="1" x14ac:dyDescent="0.4">
      <c r="A92" s="784" t="s">
        <v>663</v>
      </c>
      <c r="B92" s="785"/>
      <c r="C92" s="86">
        <v>427.6</v>
      </c>
      <c r="D92" s="89">
        <v>708.6</v>
      </c>
      <c r="E92" s="86">
        <v>609.6</v>
      </c>
      <c r="F92" s="159"/>
      <c r="G92" s="159"/>
      <c r="H92" s="1"/>
    </row>
    <row r="93" spans="1:8" ht="22.25" customHeight="1" thickBot="1" x14ac:dyDescent="0.4">
      <c r="A93" s="784" t="s">
        <v>664</v>
      </c>
      <c r="B93" s="785"/>
      <c r="C93" s="86"/>
      <c r="D93" s="94"/>
      <c r="E93" s="94"/>
      <c r="F93" s="159"/>
      <c r="G93" s="159"/>
      <c r="H93" s="1"/>
    </row>
    <row r="94" spans="1:8" ht="29.4" customHeight="1" thickBot="1" x14ac:dyDescent="0.4">
      <c r="A94" s="784" t="s">
        <v>665</v>
      </c>
      <c r="B94" s="786"/>
      <c r="C94" s="86"/>
      <c r="D94" s="94"/>
      <c r="E94" s="94"/>
      <c r="F94" s="159"/>
      <c r="G94" s="159"/>
      <c r="H94" s="1"/>
    </row>
    <row r="95" spans="1:8" ht="24" customHeight="1" thickBot="1" x14ac:dyDescent="0.4">
      <c r="A95" s="784" t="s">
        <v>7</v>
      </c>
      <c r="B95" s="785"/>
      <c r="C95" s="93">
        <f>C96+C97+C98+C99+C100+C101</f>
        <v>0</v>
      </c>
      <c r="D95" s="93">
        <f>D96+D97+D98+D99+D100+D101</f>
        <v>0</v>
      </c>
      <c r="E95" s="93">
        <f>E96+E97+E98+E99+E100+E101</f>
        <v>0</v>
      </c>
      <c r="F95" s="159"/>
      <c r="G95" s="159"/>
      <c r="H95" s="1"/>
    </row>
    <row r="96" spans="1:8" ht="20.399999999999999" customHeight="1" thickBot="1" x14ac:dyDescent="0.4">
      <c r="A96" s="784" t="s">
        <v>590</v>
      </c>
      <c r="B96" s="785"/>
      <c r="C96" s="89"/>
      <c r="D96" s="93"/>
      <c r="E96" s="93"/>
      <c r="F96" s="159"/>
      <c r="G96" s="159"/>
      <c r="H96" s="1"/>
    </row>
    <row r="97" spans="1:8" ht="30" customHeight="1" thickBot="1" x14ac:dyDescent="0.4">
      <c r="A97" s="784" t="s">
        <v>661</v>
      </c>
      <c r="B97" s="785"/>
      <c r="C97" s="89"/>
      <c r="D97" s="89"/>
      <c r="E97" s="89"/>
      <c r="F97" s="159"/>
      <c r="G97" s="159"/>
      <c r="H97" s="1"/>
    </row>
    <row r="98" spans="1:8" ht="21" customHeight="1" thickBot="1" x14ac:dyDescent="0.4">
      <c r="A98" s="784" t="s">
        <v>662</v>
      </c>
      <c r="B98" s="785"/>
      <c r="C98" s="86"/>
      <c r="D98" s="94"/>
      <c r="E98" s="94"/>
      <c r="F98" s="159"/>
      <c r="G98" s="159"/>
      <c r="H98" s="1"/>
    </row>
    <row r="99" spans="1:8" ht="21" customHeight="1" thickBot="1" x14ac:dyDescent="0.4">
      <c r="A99" s="784" t="s">
        <v>598</v>
      </c>
      <c r="B99" s="785"/>
      <c r="C99" s="86"/>
      <c r="D99" s="94"/>
      <c r="E99" s="94"/>
      <c r="F99" s="159"/>
      <c r="G99" s="159"/>
      <c r="H99" s="1"/>
    </row>
    <row r="100" spans="1:8" ht="29" customHeight="1" thickBot="1" x14ac:dyDescent="0.4">
      <c r="A100" s="784" t="s">
        <v>600</v>
      </c>
      <c r="B100" s="785"/>
      <c r="C100" s="86"/>
      <c r="D100" s="94"/>
      <c r="E100" s="94"/>
      <c r="F100" s="159"/>
      <c r="G100" s="159"/>
      <c r="H100" s="1"/>
    </row>
    <row r="101" spans="1:8" ht="16.25" customHeight="1" thickBot="1" x14ac:dyDescent="0.4">
      <c r="A101" s="782" t="s">
        <v>601</v>
      </c>
      <c r="B101" s="783"/>
      <c r="C101" s="86"/>
      <c r="D101" s="94"/>
      <c r="E101" s="94"/>
      <c r="F101" s="159"/>
      <c r="G101" s="159"/>
      <c r="H101" s="1"/>
    </row>
    <row r="102" spans="1:8" ht="16.25" customHeight="1" thickBot="1" x14ac:dyDescent="0.4">
      <c r="A102" s="782" t="s">
        <v>599</v>
      </c>
      <c r="B102" s="783"/>
      <c r="C102" s="94"/>
      <c r="D102" s="94"/>
      <c r="E102" s="94"/>
      <c r="F102" s="159"/>
      <c r="G102" s="159"/>
      <c r="H102" s="1"/>
    </row>
    <row r="103" spans="1:8" ht="16.25" customHeight="1" thickBot="1" x14ac:dyDescent="0.4">
      <c r="A103" s="782" t="s">
        <v>612</v>
      </c>
      <c r="B103" s="783"/>
      <c r="C103" s="94"/>
      <c r="D103" s="94"/>
      <c r="E103" s="94"/>
      <c r="F103" s="159"/>
      <c r="G103" s="159"/>
      <c r="H103" s="1"/>
    </row>
    <row r="104" spans="1:8" ht="16.25" customHeight="1" thickBot="1" x14ac:dyDescent="0.4">
      <c r="A104" s="782" t="s">
        <v>602</v>
      </c>
      <c r="B104" s="783"/>
      <c r="C104" s="94"/>
      <c r="D104" s="94"/>
      <c r="E104" s="94"/>
      <c r="F104" s="159"/>
      <c r="G104" s="159"/>
      <c r="H104" s="1"/>
    </row>
    <row r="105" spans="1:8" ht="18.649999999999999" customHeight="1" thickBot="1" x14ac:dyDescent="0.4">
      <c r="A105" s="782" t="s">
        <v>603</v>
      </c>
      <c r="B105" s="783"/>
      <c r="C105" s="94"/>
      <c r="D105" s="94"/>
      <c r="E105" s="94"/>
      <c r="F105" s="159"/>
      <c r="G105" s="159"/>
      <c r="H105" s="1"/>
    </row>
    <row r="106" spans="1:8" ht="18" customHeight="1" thickBot="1" x14ac:dyDescent="0.4">
      <c r="A106" s="782" t="s">
        <v>591</v>
      </c>
      <c r="B106" s="783"/>
      <c r="C106" s="89"/>
      <c r="D106" s="89"/>
      <c r="E106" s="89"/>
      <c r="F106" s="159"/>
      <c r="G106" s="159"/>
      <c r="H106" s="1"/>
    </row>
    <row r="107" spans="1:8" ht="22.25" customHeight="1" thickBot="1" x14ac:dyDescent="0.4">
      <c r="A107" s="784" t="s">
        <v>604</v>
      </c>
      <c r="B107" s="785"/>
      <c r="C107" s="89">
        <v>378.3</v>
      </c>
      <c r="D107" s="89">
        <v>58</v>
      </c>
      <c r="E107" s="89">
        <v>58</v>
      </c>
      <c r="F107" s="159"/>
      <c r="G107" s="159"/>
      <c r="H107" s="1"/>
    </row>
    <row r="108" spans="1:8" ht="27" customHeight="1" thickBot="1" x14ac:dyDescent="0.4">
      <c r="A108" s="784" t="s">
        <v>605</v>
      </c>
      <c r="B108" s="785"/>
      <c r="C108" s="86"/>
      <c r="D108" s="94"/>
      <c r="E108" s="94"/>
      <c r="F108" s="159"/>
      <c r="G108" s="159"/>
      <c r="H108" s="1"/>
    </row>
    <row r="109" spans="1:8" ht="24.65" customHeight="1" thickBot="1" x14ac:dyDescent="0.4">
      <c r="A109" s="787" t="s">
        <v>8</v>
      </c>
      <c r="B109" s="793"/>
      <c r="C109" s="154">
        <f>C110+C111</f>
        <v>0</v>
      </c>
      <c r="D109" s="154">
        <f>D110+D111</f>
        <v>0</v>
      </c>
      <c r="E109" s="154">
        <f>E110+E111</f>
        <v>0</v>
      </c>
      <c r="F109" s="159"/>
      <c r="G109" s="159"/>
      <c r="H109" s="1"/>
    </row>
    <row r="110" spans="1:8" ht="20" customHeight="1" thickBot="1" x14ac:dyDescent="0.4">
      <c r="A110" s="794" t="s">
        <v>666</v>
      </c>
      <c r="B110" s="795"/>
      <c r="C110" s="165"/>
      <c r="D110" s="166"/>
      <c r="E110" s="166"/>
      <c r="F110" s="159"/>
      <c r="G110" s="159"/>
      <c r="H110" s="1"/>
    </row>
    <row r="111" spans="1:8" ht="24.65" customHeight="1" thickBot="1" x14ac:dyDescent="0.4">
      <c r="A111" s="794" t="s">
        <v>489</v>
      </c>
      <c r="B111" s="795"/>
      <c r="C111" s="165"/>
      <c r="D111" s="166"/>
      <c r="E111" s="166"/>
      <c r="F111" s="159"/>
      <c r="G111" s="159"/>
      <c r="H111" s="1"/>
    </row>
    <row r="112" spans="1:8" ht="19.25" customHeight="1" thickBot="1" x14ac:dyDescent="0.4">
      <c r="A112" s="787" t="s">
        <v>667</v>
      </c>
      <c r="B112" s="788"/>
      <c r="C112" s="154">
        <f>C89+C109</f>
        <v>805.90000000000009</v>
      </c>
      <c r="D112" s="154">
        <f>D89+D109</f>
        <v>766.6</v>
      </c>
      <c r="E112" s="154">
        <f>E89+E109</f>
        <v>667.6</v>
      </c>
      <c r="F112" s="159"/>
      <c r="G112" s="159"/>
      <c r="H112" s="1"/>
    </row>
    <row r="113" spans="1:8" ht="19.25" customHeight="1" thickBot="1" x14ac:dyDescent="0.4">
      <c r="A113" s="782" t="s">
        <v>3</v>
      </c>
      <c r="B113" s="783"/>
      <c r="C113" s="94"/>
      <c r="D113" s="94"/>
      <c r="E113" s="94"/>
      <c r="F113" s="159"/>
      <c r="G113" s="159"/>
      <c r="H113" s="1"/>
    </row>
    <row r="114" spans="1:8" ht="25.25" customHeight="1" thickBot="1" x14ac:dyDescent="0.4">
      <c r="A114" s="782" t="s">
        <v>4</v>
      </c>
      <c r="B114" s="783"/>
      <c r="C114" s="93"/>
      <c r="D114" s="94"/>
      <c r="E114" s="94"/>
      <c r="F114" s="159"/>
      <c r="G114" s="159"/>
      <c r="H114" s="1"/>
    </row>
    <row r="115" spans="1:8" ht="15.5" thickBot="1" x14ac:dyDescent="0.4">
      <c r="A115" s="159"/>
      <c r="B115" s="159"/>
      <c r="C115" s="159"/>
      <c r="D115" s="159"/>
      <c r="E115" s="159"/>
      <c r="F115" s="159"/>
      <c r="G115" s="159"/>
      <c r="H115" s="1"/>
    </row>
    <row r="116" spans="1:8" ht="35" thickBot="1" x14ac:dyDescent="0.4">
      <c r="A116" s="8" t="s">
        <v>0</v>
      </c>
      <c r="B116" s="9" t="s">
        <v>1</v>
      </c>
      <c r="C116" s="9" t="s">
        <v>11</v>
      </c>
      <c r="D116" s="9" t="s">
        <v>574</v>
      </c>
      <c r="E116" s="9" t="s">
        <v>674</v>
      </c>
      <c r="F116" s="159"/>
      <c r="G116" s="159"/>
      <c r="H116" s="1"/>
    </row>
    <row r="117" spans="1:8" ht="15.5" thickBot="1" x14ac:dyDescent="0.4">
      <c r="A117" s="161">
        <v>1</v>
      </c>
      <c r="B117" s="162">
        <v>2</v>
      </c>
      <c r="C117" s="162">
        <v>3</v>
      </c>
      <c r="D117" s="162">
        <v>4</v>
      </c>
      <c r="E117" s="162">
        <v>5</v>
      </c>
      <c r="F117" s="159"/>
      <c r="G117" s="159"/>
      <c r="H117" s="1"/>
    </row>
    <row r="118" spans="1:8" ht="16.25" customHeight="1" thickBot="1" x14ac:dyDescent="0.4">
      <c r="A118" s="163"/>
      <c r="B118" s="164" t="s">
        <v>524</v>
      </c>
      <c r="C118" s="94"/>
      <c r="D118" s="94"/>
      <c r="E118" s="94"/>
      <c r="F118" s="159"/>
      <c r="G118" s="159"/>
      <c r="H118" s="1"/>
    </row>
    <row r="119" spans="1:8" ht="16.25" customHeight="1" thickBot="1" x14ac:dyDescent="0.4">
      <c r="A119" s="787" t="s">
        <v>9</v>
      </c>
      <c r="B119" s="788"/>
      <c r="C119" s="154">
        <f>C121+C125+C133+C134+C135+C137+C138</f>
        <v>521.29999999999995</v>
      </c>
      <c r="D119" s="154">
        <f>D121+D125+D133+D134+D135+D137+D138</f>
        <v>332</v>
      </c>
      <c r="E119" s="154">
        <f>E121+E125+E133+E134+E135+E137+E138</f>
        <v>332</v>
      </c>
      <c r="F119" s="159"/>
      <c r="G119" s="159"/>
      <c r="H119" s="1"/>
    </row>
    <row r="120" spans="1:8" ht="16.25" customHeight="1" x14ac:dyDescent="0.35">
      <c r="A120" s="789" t="s">
        <v>2</v>
      </c>
      <c r="B120" s="790"/>
      <c r="C120" s="158"/>
      <c r="D120" s="158"/>
      <c r="E120" s="158"/>
      <c r="F120" s="159"/>
      <c r="G120" s="159"/>
      <c r="H120" s="1"/>
    </row>
    <row r="121" spans="1:8" ht="16.25" customHeight="1" thickBot="1" x14ac:dyDescent="0.4">
      <c r="A121" s="791" t="s">
        <v>589</v>
      </c>
      <c r="B121" s="792"/>
      <c r="C121" s="160">
        <f>C122+C123+C124</f>
        <v>332</v>
      </c>
      <c r="D121" s="160">
        <f>D122+D123+D124</f>
        <v>332</v>
      </c>
      <c r="E121" s="160">
        <f>E122+E123+E124</f>
        <v>332</v>
      </c>
      <c r="F121" s="159"/>
      <c r="G121" s="159"/>
      <c r="H121" s="1"/>
    </row>
    <row r="122" spans="1:8" ht="16.25" customHeight="1" thickBot="1" x14ac:dyDescent="0.4">
      <c r="A122" s="784" t="s">
        <v>663</v>
      </c>
      <c r="B122" s="785"/>
      <c r="C122" s="89">
        <v>332</v>
      </c>
      <c r="D122" s="89">
        <v>332</v>
      </c>
      <c r="E122" s="89">
        <v>332</v>
      </c>
      <c r="F122" s="159"/>
      <c r="G122" s="159"/>
      <c r="H122" s="1"/>
    </row>
    <row r="123" spans="1:8" ht="25.25" customHeight="1" thickBot="1" x14ac:dyDescent="0.4">
      <c r="A123" s="784" t="s">
        <v>664</v>
      </c>
      <c r="B123" s="785"/>
      <c r="C123" s="86"/>
      <c r="D123" s="94"/>
      <c r="E123" s="94"/>
      <c r="F123" s="159"/>
      <c r="G123" s="159"/>
      <c r="H123" s="1"/>
    </row>
    <row r="124" spans="1:8" ht="30" customHeight="1" thickBot="1" x14ac:dyDescent="0.4">
      <c r="A124" s="784" t="s">
        <v>665</v>
      </c>
      <c r="B124" s="786"/>
      <c r="C124" s="86"/>
      <c r="D124" s="94"/>
      <c r="E124" s="94"/>
      <c r="F124" s="159"/>
      <c r="G124" s="159"/>
      <c r="H124" s="1"/>
    </row>
    <row r="125" spans="1:8" ht="24.65" customHeight="1" thickBot="1" x14ac:dyDescent="0.4">
      <c r="A125" s="784" t="s">
        <v>7</v>
      </c>
      <c r="B125" s="785"/>
      <c r="C125" s="93">
        <f>C126+C127+C128+C129+C130+C131</f>
        <v>0</v>
      </c>
      <c r="D125" s="93">
        <f>D126+D127+D128+D129+D130+D131</f>
        <v>0</v>
      </c>
      <c r="E125" s="93">
        <f>E126+E127+E128+E129+E130+E131</f>
        <v>0</v>
      </c>
      <c r="F125" s="159"/>
      <c r="G125" s="159"/>
      <c r="H125" s="1"/>
    </row>
    <row r="126" spans="1:8" ht="29.4" customHeight="1" thickBot="1" x14ac:dyDescent="0.4">
      <c r="A126" s="784" t="s">
        <v>590</v>
      </c>
      <c r="B126" s="785"/>
      <c r="C126" s="89"/>
      <c r="D126" s="93"/>
      <c r="E126" s="93"/>
      <c r="F126" s="159"/>
      <c r="G126" s="159"/>
      <c r="H126" s="1"/>
    </row>
    <row r="127" spans="1:8" ht="25.25" customHeight="1" thickBot="1" x14ac:dyDescent="0.4">
      <c r="A127" s="784" t="s">
        <v>661</v>
      </c>
      <c r="B127" s="785"/>
      <c r="C127" s="89"/>
      <c r="D127" s="89"/>
      <c r="E127" s="89"/>
      <c r="F127" s="159"/>
      <c r="G127" s="159"/>
      <c r="H127" s="1"/>
    </row>
    <row r="128" spans="1:8" ht="20" customHeight="1" thickBot="1" x14ac:dyDescent="0.4">
      <c r="A128" s="784" t="s">
        <v>662</v>
      </c>
      <c r="B128" s="785"/>
      <c r="C128" s="86"/>
      <c r="D128" s="94"/>
      <c r="E128" s="94"/>
      <c r="F128" s="159"/>
      <c r="G128" s="159"/>
      <c r="H128" s="1"/>
    </row>
    <row r="129" spans="1:8" ht="19.25" customHeight="1" thickBot="1" x14ac:dyDescent="0.4">
      <c r="A129" s="784" t="s">
        <v>598</v>
      </c>
      <c r="B129" s="785"/>
      <c r="C129" s="86"/>
      <c r="D129" s="94"/>
      <c r="E129" s="94"/>
      <c r="F129" s="159"/>
      <c r="G129" s="159"/>
      <c r="H129" s="1"/>
    </row>
    <row r="130" spans="1:8" ht="33.65" customHeight="1" thickBot="1" x14ac:dyDescent="0.4">
      <c r="A130" s="784" t="s">
        <v>600</v>
      </c>
      <c r="B130" s="785"/>
      <c r="C130" s="86"/>
      <c r="D130" s="94"/>
      <c r="E130" s="94"/>
      <c r="F130" s="159"/>
      <c r="G130" s="159"/>
      <c r="H130" s="1"/>
    </row>
    <row r="131" spans="1:8" ht="16.25" customHeight="1" thickBot="1" x14ac:dyDescent="0.4">
      <c r="A131" s="782" t="s">
        <v>601</v>
      </c>
      <c r="B131" s="783"/>
      <c r="C131" s="86"/>
      <c r="D131" s="94"/>
      <c r="E131" s="94"/>
      <c r="F131" s="159"/>
      <c r="G131" s="159"/>
      <c r="H131" s="1"/>
    </row>
    <row r="132" spans="1:8" ht="16.25" customHeight="1" thickBot="1" x14ac:dyDescent="0.4">
      <c r="A132" s="782" t="s">
        <v>599</v>
      </c>
      <c r="B132" s="783"/>
      <c r="C132" s="94"/>
      <c r="D132" s="94"/>
      <c r="E132" s="94"/>
      <c r="F132" s="159"/>
      <c r="G132" s="159"/>
      <c r="H132" s="1"/>
    </row>
    <row r="133" spans="1:8" ht="16.25" customHeight="1" thickBot="1" x14ac:dyDescent="0.4">
      <c r="A133" s="782" t="s">
        <v>612</v>
      </c>
      <c r="B133" s="783"/>
      <c r="C133" s="94"/>
      <c r="D133" s="94"/>
      <c r="E133" s="94"/>
      <c r="F133" s="159"/>
      <c r="G133" s="159"/>
      <c r="H133" s="1"/>
    </row>
    <row r="134" spans="1:8" ht="16.25" customHeight="1" thickBot="1" x14ac:dyDescent="0.4">
      <c r="A134" s="782" t="s">
        <v>602</v>
      </c>
      <c r="B134" s="783"/>
      <c r="C134" s="94"/>
      <c r="D134" s="94"/>
      <c r="E134" s="94"/>
      <c r="F134" s="159"/>
      <c r="G134" s="159"/>
      <c r="H134" s="1"/>
    </row>
    <row r="135" spans="1:8" ht="16.25" customHeight="1" thickBot="1" x14ac:dyDescent="0.4">
      <c r="A135" s="782" t="s">
        <v>603</v>
      </c>
      <c r="B135" s="783"/>
      <c r="C135" s="94"/>
      <c r="D135" s="94"/>
      <c r="E135" s="94"/>
      <c r="F135" s="159"/>
      <c r="G135" s="159"/>
      <c r="H135" s="1"/>
    </row>
    <row r="136" spans="1:8" ht="20.399999999999999" customHeight="1" thickBot="1" x14ac:dyDescent="0.4">
      <c r="A136" s="782" t="s">
        <v>591</v>
      </c>
      <c r="B136" s="783"/>
      <c r="C136" s="89"/>
      <c r="D136" s="89"/>
      <c r="E136" s="89"/>
      <c r="F136" s="159"/>
      <c r="G136" s="159"/>
      <c r="H136" s="1"/>
    </row>
    <row r="137" spans="1:8" ht="24" customHeight="1" thickBot="1" x14ac:dyDescent="0.4">
      <c r="A137" s="784" t="s">
        <v>604</v>
      </c>
      <c r="B137" s="785"/>
      <c r="C137" s="86"/>
      <c r="D137" s="94"/>
      <c r="E137" s="94"/>
      <c r="F137" s="159"/>
      <c r="G137" s="159"/>
      <c r="H137" s="1"/>
    </row>
    <row r="138" spans="1:8" ht="27.75" customHeight="1" thickBot="1" x14ac:dyDescent="0.4">
      <c r="A138" s="784" t="s">
        <v>605</v>
      </c>
      <c r="B138" s="785"/>
      <c r="C138" s="86">
        <v>189.3</v>
      </c>
      <c r="D138" s="94"/>
      <c r="E138" s="94"/>
      <c r="F138" s="159"/>
      <c r="G138" s="159"/>
      <c r="H138" s="1"/>
    </row>
    <row r="139" spans="1:8" ht="23.4" customHeight="1" thickBot="1" x14ac:dyDescent="0.4">
      <c r="A139" s="787" t="s">
        <v>8</v>
      </c>
      <c r="B139" s="793"/>
      <c r="C139" s="154">
        <f>C140+C141</f>
        <v>0</v>
      </c>
      <c r="D139" s="154">
        <f>D140+D141</f>
        <v>0</v>
      </c>
      <c r="E139" s="154">
        <f>E140+E141</f>
        <v>0</v>
      </c>
      <c r="F139" s="159"/>
      <c r="G139" s="159"/>
      <c r="H139" s="1"/>
    </row>
    <row r="140" spans="1:8" ht="27" customHeight="1" thickBot="1" x14ac:dyDescent="0.4">
      <c r="A140" s="794" t="s">
        <v>666</v>
      </c>
      <c r="B140" s="795"/>
      <c r="C140" s="165"/>
      <c r="D140" s="166"/>
      <c r="E140" s="166"/>
      <c r="F140" s="159"/>
      <c r="G140" s="159"/>
      <c r="H140" s="1"/>
    </row>
    <row r="141" spans="1:8" ht="24" customHeight="1" thickBot="1" x14ac:dyDescent="0.4">
      <c r="A141" s="794" t="s">
        <v>489</v>
      </c>
      <c r="B141" s="795"/>
      <c r="C141" s="165"/>
      <c r="D141" s="166"/>
      <c r="E141" s="166"/>
      <c r="F141" s="159"/>
      <c r="G141" s="159"/>
      <c r="H141" s="1"/>
    </row>
    <row r="142" spans="1:8" ht="16.25" customHeight="1" thickBot="1" x14ac:dyDescent="0.4">
      <c r="A142" s="787" t="s">
        <v>667</v>
      </c>
      <c r="B142" s="788"/>
      <c r="C142" s="154">
        <f>C119+C139</f>
        <v>521.29999999999995</v>
      </c>
      <c r="D142" s="154">
        <f>D119+D139</f>
        <v>332</v>
      </c>
      <c r="E142" s="154">
        <f>E119+E139</f>
        <v>332</v>
      </c>
      <c r="F142" s="159"/>
      <c r="G142" s="159"/>
      <c r="H142" s="1"/>
    </row>
    <row r="143" spans="1:8" ht="20.399999999999999" customHeight="1" thickBot="1" x14ac:dyDescent="0.4">
      <c r="A143" s="782" t="s">
        <v>3</v>
      </c>
      <c r="B143" s="783"/>
      <c r="C143" s="94"/>
      <c r="D143" s="94"/>
      <c r="E143" s="94"/>
      <c r="F143" s="159"/>
      <c r="G143" s="159"/>
      <c r="H143" s="1"/>
    </row>
    <row r="144" spans="1:8" ht="29.4" customHeight="1" thickBot="1" x14ac:dyDescent="0.4">
      <c r="A144" s="782" t="s">
        <v>4</v>
      </c>
      <c r="B144" s="783"/>
      <c r="C144" s="93"/>
      <c r="D144" s="94"/>
      <c r="E144" s="94"/>
      <c r="F144" s="159"/>
      <c r="G144" s="159"/>
      <c r="H144" s="1"/>
    </row>
    <row r="145" spans="1:8" ht="15.5" thickBot="1" x14ac:dyDescent="0.4">
      <c r="A145" s="159"/>
      <c r="B145" s="159"/>
      <c r="C145" s="159"/>
      <c r="D145" s="159"/>
      <c r="E145" s="159"/>
      <c r="F145" s="159"/>
      <c r="G145" s="159"/>
      <c r="H145" s="1"/>
    </row>
    <row r="146" spans="1:8" ht="35" thickBot="1" x14ac:dyDescent="0.4">
      <c r="A146" s="8" t="s">
        <v>0</v>
      </c>
      <c r="B146" s="9" t="s">
        <v>1</v>
      </c>
      <c r="C146" s="9" t="s">
        <v>11</v>
      </c>
      <c r="D146" s="9" t="s">
        <v>574</v>
      </c>
      <c r="E146" s="9" t="s">
        <v>674</v>
      </c>
      <c r="F146" s="159"/>
      <c r="G146" s="159"/>
      <c r="H146" s="1"/>
    </row>
    <row r="147" spans="1:8" ht="15.5" thickBot="1" x14ac:dyDescent="0.4">
      <c r="A147" s="161">
        <v>1</v>
      </c>
      <c r="B147" s="162">
        <v>2</v>
      </c>
      <c r="C147" s="162">
        <v>3</v>
      </c>
      <c r="D147" s="162">
        <v>4</v>
      </c>
      <c r="E147" s="162">
        <v>5</v>
      </c>
      <c r="F147" s="159"/>
      <c r="G147" s="159"/>
      <c r="H147" s="1"/>
    </row>
    <row r="148" spans="1:8" ht="16.25" customHeight="1" thickBot="1" x14ac:dyDescent="0.4">
      <c r="A148" s="163"/>
      <c r="B148" s="164" t="s">
        <v>525</v>
      </c>
      <c r="C148" s="94"/>
      <c r="D148" s="94"/>
      <c r="E148" s="94"/>
      <c r="F148" s="159"/>
      <c r="G148" s="159"/>
      <c r="H148" s="1"/>
    </row>
    <row r="149" spans="1:8" ht="16.25" customHeight="1" thickBot="1" x14ac:dyDescent="0.4">
      <c r="A149" s="787" t="s">
        <v>9</v>
      </c>
      <c r="B149" s="788"/>
      <c r="C149" s="154">
        <f>C151+C155+C163+C164+C165+C167+C168</f>
        <v>3301</v>
      </c>
      <c r="D149" s="154">
        <f>D151+D155+D163+D164+D165+D167+D168</f>
        <v>3470</v>
      </c>
      <c r="E149" s="154">
        <f>E151+E155+E163+E164+E165+E167+E168</f>
        <v>3598</v>
      </c>
      <c r="F149" s="159"/>
      <c r="G149" s="159"/>
      <c r="H149" s="1"/>
    </row>
    <row r="150" spans="1:8" ht="16.25" customHeight="1" x14ac:dyDescent="0.35">
      <c r="A150" s="789" t="s">
        <v>2</v>
      </c>
      <c r="B150" s="790"/>
      <c r="C150" s="158"/>
      <c r="D150" s="158"/>
      <c r="E150" s="158"/>
      <c r="F150" s="159"/>
      <c r="G150" s="159"/>
      <c r="H150" s="1"/>
    </row>
    <row r="151" spans="1:8" ht="16.25" customHeight="1" thickBot="1" x14ac:dyDescent="0.4">
      <c r="A151" s="791" t="s">
        <v>589</v>
      </c>
      <c r="B151" s="792"/>
      <c r="C151" s="160">
        <f>C152+C153+C154</f>
        <v>3301</v>
      </c>
      <c r="D151" s="160">
        <f>D152+D153+D154</f>
        <v>3470</v>
      </c>
      <c r="E151" s="160">
        <f>E152+E153+E154</f>
        <v>3598</v>
      </c>
      <c r="F151" s="159"/>
      <c r="G151" s="159"/>
      <c r="H151" s="1"/>
    </row>
    <row r="152" spans="1:8" ht="16.25" customHeight="1" thickBot="1" x14ac:dyDescent="0.4">
      <c r="A152" s="784" t="s">
        <v>663</v>
      </c>
      <c r="B152" s="785"/>
      <c r="C152" s="89">
        <v>3301</v>
      </c>
      <c r="D152" s="89">
        <v>3470</v>
      </c>
      <c r="E152" s="89">
        <v>3598</v>
      </c>
      <c r="F152" s="159"/>
      <c r="G152" s="159"/>
      <c r="H152" s="1"/>
    </row>
    <row r="153" spans="1:8" ht="18.649999999999999" customHeight="1" thickBot="1" x14ac:dyDescent="0.4">
      <c r="A153" s="784" t="s">
        <v>664</v>
      </c>
      <c r="B153" s="785"/>
      <c r="C153" s="89"/>
      <c r="D153" s="93"/>
      <c r="E153" s="93"/>
      <c r="F153" s="159"/>
      <c r="G153" s="159"/>
      <c r="H153" s="1"/>
    </row>
    <row r="154" spans="1:8" ht="25.25" customHeight="1" thickBot="1" x14ac:dyDescent="0.4">
      <c r="A154" s="784" t="s">
        <v>665</v>
      </c>
      <c r="B154" s="786"/>
      <c r="C154" s="86"/>
      <c r="D154" s="94"/>
      <c r="E154" s="94"/>
      <c r="F154" s="159"/>
      <c r="G154" s="159"/>
      <c r="H154" s="1"/>
    </row>
    <row r="155" spans="1:8" ht="24" customHeight="1" thickBot="1" x14ac:dyDescent="0.4">
      <c r="A155" s="784" t="s">
        <v>7</v>
      </c>
      <c r="B155" s="785"/>
      <c r="C155" s="93">
        <f>C156+C157+C158+C159+C160+C161</f>
        <v>0</v>
      </c>
      <c r="D155" s="93">
        <f>D156+D157+D158+D159+D160+D161</f>
        <v>0</v>
      </c>
      <c r="E155" s="93">
        <f>E156+E157+E158+E159+E160+E161</f>
        <v>0</v>
      </c>
      <c r="F155" s="159"/>
      <c r="G155" s="159"/>
      <c r="H155" s="1"/>
    </row>
    <row r="156" spans="1:8" ht="26.4" customHeight="1" thickBot="1" x14ac:dyDescent="0.4">
      <c r="A156" s="784" t="s">
        <v>590</v>
      </c>
      <c r="B156" s="785"/>
      <c r="C156" s="89"/>
      <c r="D156" s="93"/>
      <c r="E156" s="93"/>
      <c r="F156" s="159"/>
      <c r="G156" s="159"/>
      <c r="H156" s="1"/>
    </row>
    <row r="157" spans="1:8" ht="24.65" customHeight="1" thickBot="1" x14ac:dyDescent="0.4">
      <c r="A157" s="784" t="s">
        <v>661</v>
      </c>
      <c r="B157" s="785"/>
      <c r="C157" s="89"/>
      <c r="D157" s="89"/>
      <c r="E157" s="89"/>
      <c r="F157" s="159"/>
      <c r="G157" s="159"/>
      <c r="H157" s="1"/>
    </row>
    <row r="158" spans="1:8" ht="26" customHeight="1" thickBot="1" x14ac:dyDescent="0.4">
      <c r="A158" s="784" t="s">
        <v>662</v>
      </c>
      <c r="B158" s="785"/>
      <c r="C158" s="86"/>
      <c r="D158" s="94"/>
      <c r="E158" s="94"/>
      <c r="F158" s="159"/>
      <c r="G158" s="159"/>
      <c r="H158" s="1"/>
    </row>
    <row r="159" spans="1:8" ht="25.25" customHeight="1" thickBot="1" x14ac:dyDescent="0.4">
      <c r="A159" s="784" t="s">
        <v>598</v>
      </c>
      <c r="B159" s="785"/>
      <c r="C159" s="86"/>
      <c r="D159" s="94"/>
      <c r="E159" s="94"/>
      <c r="F159" s="159"/>
      <c r="G159" s="159"/>
      <c r="H159" s="1"/>
    </row>
    <row r="160" spans="1:8" ht="26" customHeight="1" thickBot="1" x14ac:dyDescent="0.4">
      <c r="A160" s="784" t="s">
        <v>600</v>
      </c>
      <c r="B160" s="785"/>
      <c r="C160" s="86"/>
      <c r="D160" s="94"/>
      <c r="E160" s="94"/>
      <c r="F160" s="159"/>
      <c r="G160" s="159"/>
      <c r="H160" s="1"/>
    </row>
    <row r="161" spans="1:8" ht="16.25" customHeight="1" thickBot="1" x14ac:dyDescent="0.4">
      <c r="A161" s="782" t="s">
        <v>601</v>
      </c>
      <c r="B161" s="783"/>
      <c r="C161" s="86"/>
      <c r="D161" s="94"/>
      <c r="E161" s="94"/>
      <c r="F161" s="159"/>
      <c r="G161" s="159"/>
      <c r="H161" s="1"/>
    </row>
    <row r="162" spans="1:8" ht="16.25" customHeight="1" thickBot="1" x14ac:dyDescent="0.4">
      <c r="A162" s="782" t="s">
        <v>599</v>
      </c>
      <c r="B162" s="783"/>
      <c r="C162" s="94"/>
      <c r="D162" s="94"/>
      <c r="E162" s="94"/>
      <c r="F162" s="159"/>
      <c r="G162" s="159"/>
      <c r="H162" s="1"/>
    </row>
    <row r="163" spans="1:8" ht="16.25" customHeight="1" thickBot="1" x14ac:dyDescent="0.4">
      <c r="A163" s="782" t="s">
        <v>613</v>
      </c>
      <c r="B163" s="783"/>
      <c r="C163" s="94"/>
      <c r="D163" s="94"/>
      <c r="E163" s="94"/>
      <c r="F163" s="159"/>
      <c r="G163" s="159"/>
      <c r="H163" s="1"/>
    </row>
    <row r="164" spans="1:8" ht="16.25" customHeight="1" thickBot="1" x14ac:dyDescent="0.4">
      <c r="A164" s="782" t="s">
        <v>602</v>
      </c>
      <c r="B164" s="783"/>
      <c r="C164" s="94"/>
      <c r="D164" s="94"/>
      <c r="E164" s="94"/>
      <c r="F164" s="159"/>
      <c r="G164" s="159"/>
      <c r="H164" s="1"/>
    </row>
    <row r="165" spans="1:8" ht="16.25" customHeight="1" thickBot="1" x14ac:dyDescent="0.4">
      <c r="A165" s="782" t="s">
        <v>603</v>
      </c>
      <c r="B165" s="783"/>
      <c r="C165" s="94"/>
      <c r="D165" s="94"/>
      <c r="E165" s="94"/>
      <c r="F165" s="159"/>
      <c r="G165" s="159"/>
      <c r="H165" s="1"/>
    </row>
    <row r="166" spans="1:8" ht="15" customHeight="1" thickBot="1" x14ac:dyDescent="0.4">
      <c r="A166" s="782" t="s">
        <v>591</v>
      </c>
      <c r="B166" s="783"/>
      <c r="C166" s="89"/>
      <c r="D166" s="89"/>
      <c r="E166" s="89"/>
      <c r="F166" s="159"/>
      <c r="G166" s="159"/>
      <c r="H166" s="1"/>
    </row>
    <row r="167" spans="1:8" ht="23" customHeight="1" thickBot="1" x14ac:dyDescent="0.4">
      <c r="A167" s="784" t="s">
        <v>604</v>
      </c>
      <c r="B167" s="785"/>
      <c r="C167" s="89"/>
      <c r="D167" s="94"/>
      <c r="E167" s="94"/>
      <c r="F167" s="159"/>
      <c r="G167" s="159"/>
      <c r="H167" s="1"/>
    </row>
    <row r="168" spans="1:8" ht="25.5" customHeight="1" thickBot="1" x14ac:dyDescent="0.4">
      <c r="A168" s="784" t="s">
        <v>605</v>
      </c>
      <c r="B168" s="785"/>
      <c r="C168" s="86"/>
      <c r="D168" s="94"/>
      <c r="E168" s="94"/>
      <c r="F168" s="159"/>
      <c r="G168" s="159"/>
      <c r="H168" s="1"/>
    </row>
    <row r="169" spans="1:8" ht="25.25" customHeight="1" thickBot="1" x14ac:dyDescent="0.4">
      <c r="A169" s="787" t="s">
        <v>8</v>
      </c>
      <c r="B169" s="793"/>
      <c r="C169" s="154">
        <f>C170+C171</f>
        <v>0</v>
      </c>
      <c r="D169" s="154">
        <f>D170+D171</f>
        <v>0</v>
      </c>
      <c r="E169" s="154">
        <f>E170+E171</f>
        <v>0</v>
      </c>
      <c r="F169" s="159"/>
      <c r="G169" s="159"/>
      <c r="H169" s="1"/>
    </row>
    <row r="170" spans="1:8" ht="20" customHeight="1" thickBot="1" x14ac:dyDescent="0.4">
      <c r="A170" s="794" t="s">
        <v>666</v>
      </c>
      <c r="B170" s="795"/>
      <c r="C170" s="165"/>
      <c r="D170" s="166"/>
      <c r="E170" s="166"/>
      <c r="F170" s="159"/>
      <c r="G170" s="159"/>
      <c r="H170" s="1"/>
    </row>
    <row r="171" spans="1:8" ht="24" customHeight="1" thickBot="1" x14ac:dyDescent="0.4">
      <c r="A171" s="794" t="s">
        <v>489</v>
      </c>
      <c r="B171" s="795"/>
      <c r="C171" s="165"/>
      <c r="D171" s="166"/>
      <c r="E171" s="166"/>
      <c r="F171" s="159"/>
      <c r="G171" s="159"/>
      <c r="H171" s="1"/>
    </row>
    <row r="172" spans="1:8" ht="25.25" customHeight="1" thickBot="1" x14ac:dyDescent="0.4">
      <c r="A172" s="787" t="s">
        <v>667</v>
      </c>
      <c r="B172" s="788"/>
      <c r="C172" s="154">
        <f>C149+C169</f>
        <v>3301</v>
      </c>
      <c r="D172" s="154">
        <f>D149+D169</f>
        <v>3470</v>
      </c>
      <c r="E172" s="154">
        <f>E149+E169</f>
        <v>3598</v>
      </c>
      <c r="F172" s="159"/>
      <c r="G172" s="159"/>
      <c r="H172" s="1"/>
    </row>
    <row r="173" spans="1:8" ht="27" customHeight="1" thickBot="1" x14ac:dyDescent="0.4">
      <c r="A173" s="782" t="s">
        <v>3</v>
      </c>
      <c r="B173" s="783"/>
      <c r="C173" s="94"/>
      <c r="D173" s="94"/>
      <c r="E173" s="94"/>
      <c r="F173" s="159"/>
      <c r="G173" s="159"/>
      <c r="H173" s="1"/>
    </row>
    <row r="174" spans="1:8" ht="26.4" customHeight="1" thickBot="1" x14ac:dyDescent="0.4">
      <c r="A174" s="782" t="s">
        <v>4</v>
      </c>
      <c r="B174" s="783"/>
      <c r="C174" s="93"/>
      <c r="D174" s="94"/>
      <c r="E174" s="94"/>
      <c r="F174" s="159"/>
      <c r="G174" s="159"/>
      <c r="H174" s="1"/>
    </row>
    <row r="175" spans="1:8" ht="15.5" thickBot="1" x14ac:dyDescent="0.4">
      <c r="A175" s="159"/>
      <c r="B175" s="159"/>
      <c r="C175" s="159"/>
      <c r="D175" s="159"/>
      <c r="E175" s="159"/>
      <c r="F175" s="159"/>
      <c r="G175" s="159"/>
      <c r="H175" s="1"/>
    </row>
    <row r="176" spans="1:8" ht="35" thickBot="1" x14ac:dyDescent="0.4">
      <c r="A176" s="8" t="s">
        <v>0</v>
      </c>
      <c r="B176" s="9" t="s">
        <v>1</v>
      </c>
      <c r="C176" s="9" t="s">
        <v>11</v>
      </c>
      <c r="D176" s="9" t="s">
        <v>574</v>
      </c>
      <c r="E176" s="9" t="s">
        <v>674</v>
      </c>
      <c r="F176" s="159"/>
      <c r="G176" s="159"/>
      <c r="H176" s="1"/>
    </row>
    <row r="177" spans="1:8" ht="15.5" thickBot="1" x14ac:dyDescent="0.4">
      <c r="A177" s="161">
        <v>1</v>
      </c>
      <c r="B177" s="162">
        <v>2</v>
      </c>
      <c r="C177" s="162">
        <v>3</v>
      </c>
      <c r="D177" s="162">
        <v>4</v>
      </c>
      <c r="E177" s="162">
        <v>5</v>
      </c>
      <c r="F177" s="159"/>
      <c r="G177" s="159"/>
      <c r="H177" s="1"/>
    </row>
    <row r="178" spans="1:8" ht="16.25" customHeight="1" thickBot="1" x14ac:dyDescent="0.4">
      <c r="A178" s="163"/>
      <c r="B178" s="164" t="s">
        <v>526</v>
      </c>
      <c r="C178" s="94"/>
      <c r="D178" s="94"/>
      <c r="E178" s="94"/>
      <c r="F178" s="159"/>
      <c r="G178" s="159"/>
      <c r="H178" s="1"/>
    </row>
    <row r="179" spans="1:8" ht="16.25" customHeight="1" thickBot="1" x14ac:dyDescent="0.4">
      <c r="A179" s="787" t="s">
        <v>9</v>
      </c>
      <c r="B179" s="788"/>
      <c r="C179" s="154">
        <f>C181+C185+C193+C194+C195+C197+C198</f>
        <v>6388.4</v>
      </c>
      <c r="D179" s="154">
        <f>D181+D185+D193+D194+D195+D197+D198</f>
        <v>6093.4</v>
      </c>
      <c r="E179" s="154">
        <f>E181+E185+E193+E194+E195+E197+E198</f>
        <v>6419.3</v>
      </c>
      <c r="F179" s="159"/>
      <c r="G179" s="159"/>
      <c r="H179" s="1"/>
    </row>
    <row r="180" spans="1:8" ht="16.25" customHeight="1" x14ac:dyDescent="0.35">
      <c r="A180" s="789" t="s">
        <v>2</v>
      </c>
      <c r="B180" s="790"/>
      <c r="C180" s="158"/>
      <c r="D180" s="158"/>
      <c r="E180" s="158"/>
      <c r="F180" s="159"/>
      <c r="G180" s="159"/>
      <c r="H180" s="1"/>
    </row>
    <row r="181" spans="1:8" ht="16.25" customHeight="1" thickBot="1" x14ac:dyDescent="0.4">
      <c r="A181" s="791" t="s">
        <v>589</v>
      </c>
      <c r="B181" s="792"/>
      <c r="C181" s="160">
        <f>C182+C183+C184</f>
        <v>4240.7</v>
      </c>
      <c r="D181" s="160">
        <f>D182+D183+D184</f>
        <v>4908.3999999999996</v>
      </c>
      <c r="E181" s="160">
        <f>E182+E183+E184</f>
        <v>5194.3</v>
      </c>
      <c r="F181" s="159"/>
      <c r="G181" s="159"/>
      <c r="H181" s="1"/>
    </row>
    <row r="182" spans="1:8" ht="16.25" customHeight="1" thickBot="1" x14ac:dyDescent="0.4">
      <c r="A182" s="784" t="s">
        <v>663</v>
      </c>
      <c r="B182" s="785"/>
      <c r="C182" s="86">
        <v>4240.7</v>
      </c>
      <c r="D182" s="89">
        <v>4908.3999999999996</v>
      </c>
      <c r="E182" s="86">
        <v>5194.3</v>
      </c>
      <c r="F182" s="159"/>
      <c r="G182" s="159"/>
      <c r="H182" s="1"/>
    </row>
    <row r="183" spans="1:8" ht="16.25" customHeight="1" thickBot="1" x14ac:dyDescent="0.4">
      <c r="A183" s="784" t="s">
        <v>664</v>
      </c>
      <c r="B183" s="785"/>
      <c r="C183" s="86"/>
      <c r="D183" s="94"/>
      <c r="E183" s="94"/>
      <c r="F183" s="159"/>
      <c r="G183" s="159"/>
      <c r="H183" s="1"/>
    </row>
    <row r="184" spans="1:8" ht="27" customHeight="1" thickBot="1" x14ac:dyDescent="0.4">
      <c r="A184" s="784" t="s">
        <v>665</v>
      </c>
      <c r="B184" s="786"/>
      <c r="C184" s="86"/>
      <c r="D184" s="94"/>
      <c r="E184" s="94"/>
      <c r="F184" s="159"/>
      <c r="G184" s="159"/>
      <c r="H184" s="1"/>
    </row>
    <row r="185" spans="1:8" ht="23" customHeight="1" thickBot="1" x14ac:dyDescent="0.4">
      <c r="A185" s="784" t="s">
        <v>7</v>
      </c>
      <c r="B185" s="785"/>
      <c r="C185" s="93">
        <f>C186+C187+C188+C189+C190+C191</f>
        <v>0</v>
      </c>
      <c r="D185" s="93">
        <f>D186+D187+D188+D189+D190+D191</f>
        <v>0</v>
      </c>
      <c r="E185" s="93">
        <f>E186+E187+E188+E189+E190+E191</f>
        <v>0</v>
      </c>
      <c r="F185" s="159"/>
      <c r="G185" s="159"/>
      <c r="H185" s="1"/>
    </row>
    <row r="186" spans="1:8" ht="31.25" customHeight="1" thickBot="1" x14ac:dyDescent="0.4">
      <c r="A186" s="784" t="s">
        <v>590</v>
      </c>
      <c r="B186" s="785"/>
      <c r="C186" s="89"/>
      <c r="D186" s="93"/>
      <c r="E186" s="93"/>
      <c r="F186" s="159"/>
      <c r="G186" s="159"/>
      <c r="H186" s="1"/>
    </row>
    <row r="187" spans="1:8" ht="30" customHeight="1" thickBot="1" x14ac:dyDescent="0.4">
      <c r="A187" s="784" t="s">
        <v>661</v>
      </c>
      <c r="B187" s="785"/>
      <c r="C187" s="89"/>
      <c r="D187" s="89"/>
      <c r="E187" s="89"/>
      <c r="F187" s="159"/>
      <c r="G187" s="159"/>
      <c r="H187" s="1"/>
    </row>
    <row r="188" spans="1:8" ht="27" customHeight="1" thickBot="1" x14ac:dyDescent="0.4">
      <c r="A188" s="784" t="s">
        <v>662</v>
      </c>
      <c r="B188" s="785"/>
      <c r="C188" s="86"/>
      <c r="D188" s="94"/>
      <c r="E188" s="94"/>
      <c r="F188" s="159"/>
      <c r="G188" s="159"/>
      <c r="H188" s="1"/>
    </row>
    <row r="189" spans="1:8" ht="23" customHeight="1" thickBot="1" x14ac:dyDescent="0.4">
      <c r="A189" s="784" t="s">
        <v>598</v>
      </c>
      <c r="B189" s="785"/>
      <c r="C189" s="86"/>
      <c r="D189" s="94"/>
      <c r="E189" s="94"/>
      <c r="F189" s="159"/>
      <c r="G189" s="159"/>
      <c r="H189" s="1"/>
    </row>
    <row r="190" spans="1:8" ht="32.4" customHeight="1" thickBot="1" x14ac:dyDescent="0.4">
      <c r="A190" s="784" t="s">
        <v>600</v>
      </c>
      <c r="B190" s="785"/>
      <c r="C190" s="86"/>
      <c r="D190" s="94"/>
      <c r="E190" s="94"/>
      <c r="F190" s="159"/>
      <c r="G190" s="159"/>
      <c r="H190" s="1"/>
    </row>
    <row r="191" spans="1:8" ht="16.25" customHeight="1" thickBot="1" x14ac:dyDescent="0.4">
      <c r="A191" s="782" t="s">
        <v>601</v>
      </c>
      <c r="B191" s="783"/>
      <c r="C191" s="86"/>
      <c r="D191" s="94"/>
      <c r="E191" s="94"/>
      <c r="F191" s="159"/>
      <c r="G191" s="159"/>
      <c r="H191" s="1"/>
    </row>
    <row r="192" spans="1:8" ht="16.25" customHeight="1" thickBot="1" x14ac:dyDescent="0.4">
      <c r="A192" s="782" t="s">
        <v>599</v>
      </c>
      <c r="B192" s="783"/>
      <c r="C192" s="86"/>
      <c r="D192" s="86"/>
      <c r="E192" s="86"/>
      <c r="F192" s="159"/>
      <c r="G192" s="159"/>
      <c r="H192" s="1"/>
    </row>
    <row r="193" spans="1:8" ht="16.25" customHeight="1" thickBot="1" x14ac:dyDescent="0.4">
      <c r="A193" s="782" t="s">
        <v>613</v>
      </c>
      <c r="B193" s="783"/>
      <c r="C193" s="89">
        <v>1145</v>
      </c>
      <c r="D193" s="89">
        <v>1185</v>
      </c>
      <c r="E193" s="89">
        <v>1225</v>
      </c>
      <c r="F193" s="159"/>
      <c r="G193" s="159"/>
      <c r="H193" s="1"/>
    </row>
    <row r="194" spans="1:8" ht="16.25" customHeight="1" thickBot="1" x14ac:dyDescent="0.4">
      <c r="A194" s="782" t="s">
        <v>602</v>
      </c>
      <c r="B194" s="783"/>
      <c r="C194" s="94"/>
      <c r="D194" s="94"/>
      <c r="E194" s="94"/>
      <c r="F194" s="159"/>
      <c r="G194" s="159"/>
      <c r="H194" s="1"/>
    </row>
    <row r="195" spans="1:8" ht="19.25" customHeight="1" thickBot="1" x14ac:dyDescent="0.4">
      <c r="A195" s="782" t="s">
        <v>603</v>
      </c>
      <c r="B195" s="783"/>
      <c r="C195" s="94"/>
      <c r="D195" s="94"/>
      <c r="E195" s="94"/>
      <c r="F195" s="159"/>
      <c r="G195" s="159"/>
      <c r="H195" s="1"/>
    </row>
    <row r="196" spans="1:8" ht="24.65" customHeight="1" thickBot="1" x14ac:dyDescent="0.4">
      <c r="A196" s="782" t="s">
        <v>591</v>
      </c>
      <c r="B196" s="783"/>
      <c r="C196" s="89"/>
      <c r="D196" s="89"/>
      <c r="E196" s="89"/>
      <c r="F196" s="159"/>
      <c r="G196" s="159"/>
      <c r="H196" s="1"/>
    </row>
    <row r="197" spans="1:8" ht="23" customHeight="1" thickBot="1" x14ac:dyDescent="0.4">
      <c r="A197" s="784" t="s">
        <v>604</v>
      </c>
      <c r="B197" s="785"/>
      <c r="C197" s="86">
        <v>1002.7</v>
      </c>
      <c r="D197" s="94"/>
      <c r="E197" s="94"/>
      <c r="F197" s="159"/>
      <c r="G197" s="159"/>
      <c r="H197" s="1"/>
    </row>
    <row r="198" spans="1:8" ht="27" customHeight="1" thickBot="1" x14ac:dyDescent="0.4">
      <c r="A198" s="784" t="s">
        <v>605</v>
      </c>
      <c r="B198" s="785"/>
      <c r="C198" s="86"/>
      <c r="D198" s="94"/>
      <c r="E198" s="94"/>
      <c r="F198" s="159"/>
      <c r="G198" s="159"/>
      <c r="H198" s="1"/>
    </row>
    <row r="199" spans="1:8" ht="23.4" customHeight="1" thickBot="1" x14ac:dyDescent="0.4">
      <c r="A199" s="787" t="s">
        <v>8</v>
      </c>
      <c r="B199" s="793"/>
      <c r="C199" s="154">
        <f>C200+C201</f>
        <v>0</v>
      </c>
      <c r="D199" s="154">
        <f>D200+D201</f>
        <v>0</v>
      </c>
      <c r="E199" s="154">
        <f>E200+E201</f>
        <v>0</v>
      </c>
      <c r="F199" s="159"/>
      <c r="G199" s="159"/>
      <c r="H199" s="1"/>
    </row>
    <row r="200" spans="1:8" ht="24.65" customHeight="1" thickBot="1" x14ac:dyDescent="0.4">
      <c r="A200" s="794" t="s">
        <v>666</v>
      </c>
      <c r="B200" s="795"/>
      <c r="C200" s="165"/>
      <c r="D200" s="166"/>
      <c r="E200" s="166"/>
      <c r="F200" s="159"/>
      <c r="G200" s="159"/>
      <c r="H200" s="1"/>
    </row>
    <row r="201" spans="1:8" ht="26.4" customHeight="1" thickBot="1" x14ac:dyDescent="0.4">
      <c r="A201" s="794" t="s">
        <v>489</v>
      </c>
      <c r="B201" s="795"/>
      <c r="C201" s="165"/>
      <c r="D201" s="166"/>
      <c r="E201" s="166"/>
      <c r="F201" s="159"/>
      <c r="G201" s="159"/>
      <c r="H201" s="1"/>
    </row>
    <row r="202" spans="1:8" ht="27" customHeight="1" thickBot="1" x14ac:dyDescent="0.4">
      <c r="A202" s="787" t="s">
        <v>667</v>
      </c>
      <c r="B202" s="788"/>
      <c r="C202" s="154">
        <f>C179+C199</f>
        <v>6388.4</v>
      </c>
      <c r="D202" s="154">
        <f>D179+D199</f>
        <v>6093.4</v>
      </c>
      <c r="E202" s="154">
        <f>E179+E199</f>
        <v>6419.3</v>
      </c>
      <c r="F202" s="159"/>
      <c r="G202" s="159"/>
      <c r="H202" s="1"/>
    </row>
    <row r="203" spans="1:8" ht="27" customHeight="1" thickBot="1" x14ac:dyDescent="0.4">
      <c r="A203" s="782" t="s">
        <v>3</v>
      </c>
      <c r="B203" s="783"/>
      <c r="C203" s="94"/>
      <c r="D203" s="94"/>
      <c r="E203" s="94"/>
      <c r="F203" s="159"/>
      <c r="G203" s="159"/>
      <c r="H203" s="1"/>
    </row>
    <row r="204" spans="1:8" ht="27" customHeight="1" thickBot="1" x14ac:dyDescent="0.4">
      <c r="A204" s="782" t="s">
        <v>4</v>
      </c>
      <c r="B204" s="783"/>
      <c r="C204" s="93"/>
      <c r="D204" s="94"/>
      <c r="E204" s="94"/>
      <c r="F204" s="159"/>
      <c r="G204" s="159"/>
      <c r="H204" s="1"/>
    </row>
    <row r="205" spans="1:8" ht="15.5" thickBot="1" x14ac:dyDescent="0.4">
      <c r="A205" s="159"/>
      <c r="B205" s="159"/>
      <c r="C205" s="159"/>
      <c r="D205" s="159"/>
      <c r="E205" s="159"/>
      <c r="F205" s="159"/>
      <c r="G205" s="159"/>
      <c r="H205" s="1"/>
    </row>
    <row r="206" spans="1:8" ht="35" thickBot="1" x14ac:dyDescent="0.4">
      <c r="A206" s="8" t="s">
        <v>0</v>
      </c>
      <c r="B206" s="9" t="s">
        <v>1</v>
      </c>
      <c r="C206" s="9" t="s">
        <v>11</v>
      </c>
      <c r="D206" s="9" t="s">
        <v>574</v>
      </c>
      <c r="E206" s="9" t="s">
        <v>674</v>
      </c>
      <c r="F206" s="159"/>
      <c r="G206" s="159"/>
      <c r="H206" s="1"/>
    </row>
    <row r="207" spans="1:8" ht="15.5" thickBot="1" x14ac:dyDescent="0.4">
      <c r="A207" s="161">
        <v>1</v>
      </c>
      <c r="B207" s="162">
        <v>2</v>
      </c>
      <c r="C207" s="162">
        <v>3</v>
      </c>
      <c r="D207" s="162">
        <v>4</v>
      </c>
      <c r="E207" s="162">
        <v>5</v>
      </c>
      <c r="F207" s="159"/>
      <c r="G207" s="159"/>
      <c r="H207" s="1"/>
    </row>
    <row r="208" spans="1:8" ht="16.25" customHeight="1" thickBot="1" x14ac:dyDescent="0.4">
      <c r="A208" s="163"/>
      <c r="B208" s="164" t="s">
        <v>527</v>
      </c>
      <c r="C208" s="94"/>
      <c r="D208" s="94"/>
      <c r="E208" s="94"/>
      <c r="F208" s="159"/>
      <c r="G208" s="159"/>
      <c r="H208" s="1"/>
    </row>
    <row r="209" spans="1:8" ht="16.25" customHeight="1" thickBot="1" x14ac:dyDescent="0.4">
      <c r="A209" s="787" t="s">
        <v>9</v>
      </c>
      <c r="B209" s="788"/>
      <c r="C209" s="154">
        <f>C211+C215+C223+C224+C225+C227+C228</f>
        <v>420</v>
      </c>
      <c r="D209" s="154">
        <f>D211+D215+D223+D224+D225+D227+D228</f>
        <v>435</v>
      </c>
      <c r="E209" s="154">
        <f>E211+E215+E223+E224+E225+E227+E228</f>
        <v>471.1</v>
      </c>
      <c r="F209" s="159"/>
      <c r="G209" s="159"/>
      <c r="H209" s="1"/>
    </row>
    <row r="210" spans="1:8" ht="16.25" customHeight="1" x14ac:dyDescent="0.35">
      <c r="A210" s="789" t="s">
        <v>2</v>
      </c>
      <c r="B210" s="790"/>
      <c r="C210" s="158"/>
      <c r="D210" s="158"/>
      <c r="E210" s="158"/>
      <c r="F210" s="159"/>
      <c r="G210" s="159"/>
      <c r="H210" s="1"/>
    </row>
    <row r="211" spans="1:8" ht="16.25" customHeight="1" thickBot="1" x14ac:dyDescent="0.4">
      <c r="A211" s="791" t="s">
        <v>589</v>
      </c>
      <c r="B211" s="792"/>
      <c r="C211" s="160">
        <f>C212+C213+C214</f>
        <v>420</v>
      </c>
      <c r="D211" s="160">
        <f>D212+D213+D214</f>
        <v>435</v>
      </c>
      <c r="E211" s="160">
        <f>E212+E213+E214</f>
        <v>471.1</v>
      </c>
      <c r="F211" s="159"/>
      <c r="G211" s="159"/>
      <c r="H211" s="1"/>
    </row>
    <row r="212" spans="1:8" ht="16.25" customHeight="1" thickBot="1" x14ac:dyDescent="0.4">
      <c r="A212" s="784" t="s">
        <v>663</v>
      </c>
      <c r="B212" s="785"/>
      <c r="C212" s="89">
        <v>420</v>
      </c>
      <c r="D212" s="89">
        <v>435</v>
      </c>
      <c r="E212" s="86">
        <v>471.1</v>
      </c>
      <c r="F212" s="159"/>
      <c r="G212" s="159"/>
      <c r="H212" s="1"/>
    </row>
    <row r="213" spans="1:8" ht="20.399999999999999" customHeight="1" thickBot="1" x14ac:dyDescent="0.4">
      <c r="A213" s="784" t="s">
        <v>664</v>
      </c>
      <c r="B213" s="785"/>
      <c r="C213" s="86"/>
      <c r="D213" s="94"/>
      <c r="E213" s="94"/>
      <c r="F213" s="159"/>
      <c r="G213" s="159"/>
      <c r="H213" s="1"/>
    </row>
    <row r="214" spans="1:8" ht="28.25" customHeight="1" thickBot="1" x14ac:dyDescent="0.4">
      <c r="A214" s="784" t="s">
        <v>665</v>
      </c>
      <c r="B214" s="786"/>
      <c r="C214" s="86"/>
      <c r="D214" s="94"/>
      <c r="E214" s="94"/>
      <c r="F214" s="159"/>
      <c r="G214" s="159"/>
      <c r="H214" s="1"/>
    </row>
    <row r="215" spans="1:8" ht="24.65" customHeight="1" thickBot="1" x14ac:dyDescent="0.4">
      <c r="A215" s="784" t="s">
        <v>7</v>
      </c>
      <c r="B215" s="785"/>
      <c r="C215" s="93">
        <f>C216+C217+C218+C219+C220+C221</f>
        <v>0</v>
      </c>
      <c r="D215" s="93">
        <f>D216+D217+D218+D219+D220+D221</f>
        <v>0</v>
      </c>
      <c r="E215" s="93">
        <f>E216+E217+E218+E219+E220+E221</f>
        <v>0</v>
      </c>
      <c r="F215" s="159"/>
      <c r="G215" s="159"/>
      <c r="H215" s="1"/>
    </row>
    <row r="216" spans="1:8" ht="23.4" customHeight="1" thickBot="1" x14ac:dyDescent="0.4">
      <c r="A216" s="784" t="s">
        <v>590</v>
      </c>
      <c r="B216" s="785"/>
      <c r="C216" s="89"/>
      <c r="D216" s="93"/>
      <c r="E216" s="93"/>
      <c r="F216" s="159"/>
      <c r="G216" s="159"/>
      <c r="H216" s="1"/>
    </row>
    <row r="217" spans="1:8" ht="23.4" customHeight="1" thickBot="1" x14ac:dyDescent="0.4">
      <c r="A217" s="784" t="s">
        <v>661</v>
      </c>
      <c r="B217" s="785"/>
      <c r="C217" s="89"/>
      <c r="D217" s="89"/>
      <c r="E217" s="89"/>
      <c r="F217" s="159"/>
      <c r="G217" s="159"/>
      <c r="H217" s="1"/>
    </row>
    <row r="218" spans="1:8" ht="27" customHeight="1" thickBot="1" x14ac:dyDescent="0.4">
      <c r="A218" s="784" t="s">
        <v>662</v>
      </c>
      <c r="B218" s="785"/>
      <c r="C218" s="86"/>
      <c r="D218" s="94"/>
      <c r="E218" s="94"/>
      <c r="F218" s="159"/>
      <c r="G218" s="159"/>
      <c r="H218" s="1"/>
    </row>
    <row r="219" spans="1:8" ht="24" customHeight="1" thickBot="1" x14ac:dyDescent="0.4">
      <c r="A219" s="784" t="s">
        <v>598</v>
      </c>
      <c r="B219" s="785"/>
      <c r="C219" s="86"/>
      <c r="D219" s="94"/>
      <c r="E219" s="94"/>
      <c r="F219" s="159"/>
      <c r="G219" s="159"/>
      <c r="H219" s="1"/>
    </row>
    <row r="220" spans="1:8" ht="32" customHeight="1" thickBot="1" x14ac:dyDescent="0.4">
      <c r="A220" s="784" t="s">
        <v>600</v>
      </c>
      <c r="B220" s="785"/>
      <c r="C220" s="86"/>
      <c r="D220" s="94"/>
      <c r="E220" s="94"/>
      <c r="F220" s="159"/>
      <c r="G220" s="159"/>
      <c r="H220" s="1"/>
    </row>
    <row r="221" spans="1:8" ht="16.25" customHeight="1" thickBot="1" x14ac:dyDescent="0.4">
      <c r="A221" s="782" t="s">
        <v>601</v>
      </c>
      <c r="B221" s="783"/>
      <c r="C221" s="86"/>
      <c r="D221" s="94"/>
      <c r="E221" s="94"/>
      <c r="F221" s="159"/>
      <c r="G221" s="159"/>
      <c r="H221" s="1"/>
    </row>
    <row r="222" spans="1:8" ht="16.25" customHeight="1" thickBot="1" x14ac:dyDescent="0.4">
      <c r="A222" s="782" t="s">
        <v>599</v>
      </c>
      <c r="B222" s="783"/>
      <c r="C222" s="94"/>
      <c r="D222" s="94"/>
      <c r="E222" s="94"/>
      <c r="F222" s="159"/>
      <c r="G222" s="159"/>
      <c r="H222" s="1"/>
    </row>
    <row r="223" spans="1:8" ht="16.25" customHeight="1" thickBot="1" x14ac:dyDescent="0.4">
      <c r="A223" s="782" t="s">
        <v>613</v>
      </c>
      <c r="B223" s="783"/>
      <c r="C223" s="94"/>
      <c r="D223" s="94"/>
      <c r="E223" s="94"/>
      <c r="F223" s="159"/>
      <c r="G223" s="159"/>
      <c r="H223" s="1"/>
    </row>
    <row r="224" spans="1:8" ht="16.25" customHeight="1" thickBot="1" x14ac:dyDescent="0.4">
      <c r="A224" s="782" t="s">
        <v>602</v>
      </c>
      <c r="B224" s="783"/>
      <c r="C224" s="94"/>
      <c r="D224" s="94"/>
      <c r="E224" s="94"/>
      <c r="F224" s="159"/>
      <c r="G224" s="159"/>
      <c r="H224" s="1"/>
    </row>
    <row r="225" spans="1:8" ht="20.399999999999999" customHeight="1" thickBot="1" x14ac:dyDescent="0.4">
      <c r="A225" s="782" t="s">
        <v>603</v>
      </c>
      <c r="B225" s="783"/>
      <c r="C225" s="94"/>
      <c r="D225" s="94"/>
      <c r="E225" s="94"/>
      <c r="F225" s="159"/>
      <c r="G225" s="159"/>
      <c r="H225" s="1"/>
    </row>
    <row r="226" spans="1:8" ht="24.65" customHeight="1" thickBot="1" x14ac:dyDescent="0.4">
      <c r="A226" s="782" t="s">
        <v>591</v>
      </c>
      <c r="B226" s="783"/>
      <c r="C226" s="89"/>
      <c r="D226" s="89"/>
      <c r="E226" s="89"/>
      <c r="F226" s="159"/>
      <c r="G226" s="159"/>
      <c r="H226" s="1"/>
    </row>
    <row r="227" spans="1:8" ht="21" customHeight="1" thickBot="1" x14ac:dyDescent="0.4">
      <c r="A227" s="784" t="s">
        <v>604</v>
      </c>
      <c r="B227" s="785"/>
      <c r="C227" s="86"/>
      <c r="D227" s="94"/>
      <c r="E227" s="94"/>
      <c r="F227" s="159"/>
      <c r="G227" s="159"/>
      <c r="H227" s="1"/>
    </row>
    <row r="228" spans="1:8" ht="26.25" customHeight="1" thickBot="1" x14ac:dyDescent="0.4">
      <c r="A228" s="784" t="s">
        <v>605</v>
      </c>
      <c r="B228" s="785"/>
      <c r="C228" s="86"/>
      <c r="D228" s="94"/>
      <c r="E228" s="94"/>
      <c r="F228" s="159"/>
      <c r="G228" s="159"/>
      <c r="H228" s="1"/>
    </row>
    <row r="229" spans="1:8" ht="25.25" customHeight="1" thickBot="1" x14ac:dyDescent="0.4">
      <c r="A229" s="787" t="s">
        <v>8</v>
      </c>
      <c r="B229" s="793"/>
      <c r="C229" s="154">
        <f>C230+C231</f>
        <v>0</v>
      </c>
      <c r="D229" s="154">
        <f>D230+D231</f>
        <v>0</v>
      </c>
      <c r="E229" s="154">
        <f>E230+E231</f>
        <v>0</v>
      </c>
      <c r="F229" s="159"/>
      <c r="G229" s="159"/>
      <c r="H229" s="1"/>
    </row>
    <row r="230" spans="1:8" ht="24" customHeight="1" thickBot="1" x14ac:dyDescent="0.4">
      <c r="A230" s="794" t="s">
        <v>666</v>
      </c>
      <c r="B230" s="795"/>
      <c r="C230" s="165"/>
      <c r="D230" s="166"/>
      <c r="E230" s="166"/>
      <c r="F230" s="159"/>
      <c r="G230" s="159"/>
      <c r="H230" s="1"/>
    </row>
    <row r="231" spans="1:8" ht="24" customHeight="1" thickBot="1" x14ac:dyDescent="0.4">
      <c r="A231" s="794" t="s">
        <v>489</v>
      </c>
      <c r="B231" s="795"/>
      <c r="C231" s="165"/>
      <c r="D231" s="166"/>
      <c r="E231" s="166"/>
      <c r="F231" s="159"/>
      <c r="G231" s="159"/>
      <c r="H231" s="1"/>
    </row>
    <row r="232" spans="1:8" ht="26" customHeight="1" thickBot="1" x14ac:dyDescent="0.4">
      <c r="A232" s="787" t="s">
        <v>667</v>
      </c>
      <c r="B232" s="788"/>
      <c r="C232" s="154">
        <f>C209+C229</f>
        <v>420</v>
      </c>
      <c r="D232" s="154">
        <f>D209+D229</f>
        <v>435</v>
      </c>
      <c r="E232" s="154">
        <f>E209+E229</f>
        <v>471.1</v>
      </c>
      <c r="F232" s="159"/>
      <c r="G232" s="159"/>
      <c r="H232" s="1"/>
    </row>
    <row r="233" spans="1:8" ht="26" customHeight="1" thickBot="1" x14ac:dyDescent="0.4">
      <c r="A233" s="782" t="s">
        <v>3</v>
      </c>
      <c r="B233" s="783"/>
      <c r="C233" s="94"/>
      <c r="D233" s="94"/>
      <c r="E233" s="94"/>
      <c r="F233" s="159"/>
      <c r="G233" s="159"/>
      <c r="H233" s="1"/>
    </row>
    <row r="234" spans="1:8" ht="26" customHeight="1" thickBot="1" x14ac:dyDescent="0.4">
      <c r="A234" s="782" t="s">
        <v>4</v>
      </c>
      <c r="B234" s="783"/>
      <c r="C234" s="93"/>
      <c r="D234" s="94"/>
      <c r="E234" s="94"/>
      <c r="F234" s="159"/>
      <c r="G234" s="159"/>
      <c r="H234" s="1"/>
    </row>
    <row r="235" spans="1:8" ht="15.5" thickBot="1" x14ac:dyDescent="0.4">
      <c r="A235" s="159"/>
      <c r="B235" s="159"/>
      <c r="C235" s="159"/>
      <c r="D235" s="159"/>
      <c r="E235" s="159"/>
      <c r="F235" s="159"/>
      <c r="G235" s="159"/>
      <c r="H235" s="1"/>
    </row>
    <row r="236" spans="1:8" ht="35" thickBot="1" x14ac:dyDescent="0.4">
      <c r="A236" s="8" t="s">
        <v>0</v>
      </c>
      <c r="B236" s="9" t="s">
        <v>1</v>
      </c>
      <c r="C236" s="9" t="s">
        <v>11</v>
      </c>
      <c r="D236" s="9" t="s">
        <v>574</v>
      </c>
      <c r="E236" s="9" t="s">
        <v>674</v>
      </c>
      <c r="F236" s="159"/>
      <c r="G236" s="159"/>
      <c r="H236" s="1"/>
    </row>
    <row r="237" spans="1:8" ht="20" customHeight="1" thickBot="1" x14ac:dyDescent="0.4">
      <c r="A237" s="161">
        <v>1</v>
      </c>
      <c r="B237" s="162">
        <v>2</v>
      </c>
      <c r="C237" s="162">
        <v>3</v>
      </c>
      <c r="D237" s="162">
        <v>4</v>
      </c>
      <c r="E237" s="162">
        <v>5</v>
      </c>
      <c r="F237" s="159"/>
      <c r="G237" s="159"/>
      <c r="H237" s="1"/>
    </row>
    <row r="238" spans="1:8" ht="16.25" customHeight="1" thickBot="1" x14ac:dyDescent="0.4">
      <c r="A238" s="163"/>
      <c r="B238" s="164" t="s">
        <v>528</v>
      </c>
      <c r="C238" s="94"/>
      <c r="D238" s="94"/>
      <c r="E238" s="94"/>
      <c r="F238" s="159"/>
      <c r="G238" s="159"/>
      <c r="H238" s="1"/>
    </row>
    <row r="239" spans="1:8" ht="16.25" customHeight="1" thickBot="1" x14ac:dyDescent="0.4">
      <c r="A239" s="787" t="s">
        <v>9</v>
      </c>
      <c r="B239" s="788"/>
      <c r="C239" s="154">
        <f>C241+C245+C253+C254+C255+C257+C258</f>
        <v>408</v>
      </c>
      <c r="D239" s="154">
        <f>D241+D245+D253+D254+D255+D257+D258</f>
        <v>423.8</v>
      </c>
      <c r="E239" s="154">
        <f>E241+E245+E253+E254+E255+E257+E258</f>
        <v>452.4</v>
      </c>
      <c r="F239" s="159"/>
      <c r="G239" s="159"/>
      <c r="H239" s="1"/>
    </row>
    <row r="240" spans="1:8" ht="16.25" customHeight="1" x14ac:dyDescent="0.35">
      <c r="A240" s="789" t="s">
        <v>2</v>
      </c>
      <c r="B240" s="790"/>
      <c r="C240" s="158"/>
      <c r="D240" s="158"/>
      <c r="E240" s="158"/>
      <c r="F240" s="159"/>
      <c r="G240" s="159"/>
      <c r="H240" s="1"/>
    </row>
    <row r="241" spans="1:8" ht="16.25" customHeight="1" thickBot="1" x14ac:dyDescent="0.4">
      <c r="A241" s="791" t="s">
        <v>589</v>
      </c>
      <c r="B241" s="792"/>
      <c r="C241" s="160">
        <f>C242+C243+C244</f>
        <v>408</v>
      </c>
      <c r="D241" s="160">
        <f>D242+D243+D244</f>
        <v>423.8</v>
      </c>
      <c r="E241" s="160">
        <f>E242+E243+E244</f>
        <v>452.4</v>
      </c>
      <c r="F241" s="159"/>
      <c r="G241" s="159"/>
      <c r="H241" s="1"/>
    </row>
    <row r="242" spans="1:8" ht="16.25" customHeight="1" thickBot="1" x14ac:dyDescent="0.4">
      <c r="A242" s="784" t="s">
        <v>663</v>
      </c>
      <c r="B242" s="785"/>
      <c r="C242" s="89">
        <v>408</v>
      </c>
      <c r="D242" s="89">
        <v>423.8</v>
      </c>
      <c r="E242" s="89">
        <v>452.4</v>
      </c>
      <c r="F242" s="159"/>
      <c r="G242" s="159"/>
      <c r="H242" s="1"/>
    </row>
    <row r="243" spans="1:8" ht="16.25" customHeight="1" thickBot="1" x14ac:dyDescent="0.4">
      <c r="A243" s="784" t="s">
        <v>664</v>
      </c>
      <c r="B243" s="785"/>
      <c r="C243" s="86"/>
      <c r="D243" s="94"/>
      <c r="E243" s="94"/>
      <c r="F243" s="159"/>
      <c r="G243" s="159"/>
      <c r="H243" s="1"/>
    </row>
    <row r="244" spans="1:8" ht="32.4" customHeight="1" thickBot="1" x14ac:dyDescent="0.4">
      <c r="A244" s="784" t="s">
        <v>665</v>
      </c>
      <c r="B244" s="786"/>
      <c r="C244" s="86"/>
      <c r="D244" s="94"/>
      <c r="E244" s="94"/>
      <c r="F244" s="159"/>
      <c r="G244" s="159"/>
      <c r="H244" s="1"/>
    </row>
    <row r="245" spans="1:8" ht="23" customHeight="1" thickBot="1" x14ac:dyDescent="0.4">
      <c r="A245" s="784" t="s">
        <v>7</v>
      </c>
      <c r="B245" s="785"/>
      <c r="C245" s="93">
        <f>C246+C247+C248+C249+C250+C251</f>
        <v>0</v>
      </c>
      <c r="D245" s="93">
        <f>D246+D247+D248+D249+D250+D251</f>
        <v>0</v>
      </c>
      <c r="E245" s="93">
        <f>E246+E247+E248+E249+E250+E251</f>
        <v>0</v>
      </c>
      <c r="F245" s="159"/>
      <c r="G245" s="159"/>
      <c r="H245" s="1"/>
    </row>
    <row r="246" spans="1:8" ht="27" customHeight="1" thickBot="1" x14ac:dyDescent="0.4">
      <c r="A246" s="784" t="s">
        <v>590</v>
      </c>
      <c r="B246" s="785"/>
      <c r="C246" s="89"/>
      <c r="D246" s="93"/>
      <c r="E246" s="93"/>
      <c r="F246" s="159"/>
      <c r="G246" s="159"/>
      <c r="H246" s="1"/>
    </row>
    <row r="247" spans="1:8" ht="29.4" customHeight="1" thickBot="1" x14ac:dyDescent="0.4">
      <c r="A247" s="784" t="s">
        <v>661</v>
      </c>
      <c r="B247" s="785"/>
      <c r="C247" s="89"/>
      <c r="D247" s="89"/>
      <c r="E247" s="89"/>
      <c r="F247" s="159"/>
      <c r="G247" s="159"/>
      <c r="H247" s="1"/>
    </row>
    <row r="248" spans="1:8" ht="29" customHeight="1" thickBot="1" x14ac:dyDescent="0.4">
      <c r="A248" s="784" t="s">
        <v>662</v>
      </c>
      <c r="B248" s="785"/>
      <c r="C248" s="86"/>
      <c r="D248" s="94"/>
      <c r="E248" s="94"/>
      <c r="F248" s="159"/>
      <c r="G248" s="159"/>
      <c r="H248" s="1"/>
    </row>
    <row r="249" spans="1:8" ht="23.4" customHeight="1" thickBot="1" x14ac:dyDescent="0.4">
      <c r="A249" s="784" t="s">
        <v>598</v>
      </c>
      <c r="B249" s="785"/>
      <c r="C249" s="86"/>
      <c r="D249" s="94"/>
      <c r="E249" s="94"/>
      <c r="F249" s="159"/>
      <c r="G249" s="159"/>
      <c r="H249" s="1"/>
    </row>
    <row r="250" spans="1:8" ht="34.25" customHeight="1" thickBot="1" x14ac:dyDescent="0.4">
      <c r="A250" s="784" t="s">
        <v>600</v>
      </c>
      <c r="B250" s="785"/>
      <c r="C250" s="86"/>
      <c r="D250" s="94"/>
      <c r="E250" s="94"/>
      <c r="F250" s="159"/>
      <c r="G250" s="159"/>
      <c r="H250" s="1"/>
    </row>
    <row r="251" spans="1:8" ht="16.25" customHeight="1" thickBot="1" x14ac:dyDescent="0.4">
      <c r="A251" s="782" t="s">
        <v>601</v>
      </c>
      <c r="B251" s="783"/>
      <c r="C251" s="86"/>
      <c r="D251" s="94"/>
      <c r="E251" s="94"/>
      <c r="F251" s="159"/>
      <c r="G251" s="159"/>
      <c r="H251" s="1"/>
    </row>
    <row r="252" spans="1:8" ht="16.25" customHeight="1" thickBot="1" x14ac:dyDescent="0.4">
      <c r="A252" s="782" t="s">
        <v>599</v>
      </c>
      <c r="B252" s="783"/>
      <c r="C252" s="94"/>
      <c r="D252" s="94"/>
      <c r="E252" s="94"/>
      <c r="F252" s="159"/>
      <c r="G252" s="159"/>
      <c r="H252" s="1"/>
    </row>
    <row r="253" spans="1:8" ht="16.25" customHeight="1" thickBot="1" x14ac:dyDescent="0.4">
      <c r="A253" s="782" t="s">
        <v>613</v>
      </c>
      <c r="B253" s="783"/>
      <c r="C253" s="94"/>
      <c r="D253" s="94"/>
      <c r="E253" s="94"/>
      <c r="F253" s="159"/>
      <c r="G253" s="159"/>
      <c r="H253" s="1"/>
    </row>
    <row r="254" spans="1:8" ht="16.25" customHeight="1" thickBot="1" x14ac:dyDescent="0.4">
      <c r="A254" s="782" t="s">
        <v>602</v>
      </c>
      <c r="B254" s="783"/>
      <c r="C254" s="94"/>
      <c r="D254" s="94"/>
      <c r="E254" s="94"/>
      <c r="F254" s="159"/>
      <c r="G254" s="159"/>
      <c r="H254" s="1"/>
    </row>
    <row r="255" spans="1:8" ht="16.25" customHeight="1" thickBot="1" x14ac:dyDescent="0.4">
      <c r="A255" s="782" t="s">
        <v>603</v>
      </c>
      <c r="B255" s="783"/>
      <c r="C255" s="94"/>
      <c r="D255" s="94"/>
      <c r="E255" s="94"/>
      <c r="F255" s="159"/>
      <c r="G255" s="159"/>
      <c r="H255" s="1"/>
    </row>
    <row r="256" spans="1:8" ht="21" customHeight="1" thickBot="1" x14ac:dyDescent="0.4">
      <c r="A256" s="782" t="s">
        <v>591</v>
      </c>
      <c r="B256" s="783"/>
      <c r="C256" s="89"/>
      <c r="D256" s="89"/>
      <c r="E256" s="89"/>
      <c r="F256" s="159"/>
      <c r="G256" s="159"/>
      <c r="H256" s="1"/>
    </row>
    <row r="257" spans="1:8" ht="23" customHeight="1" thickBot="1" x14ac:dyDescent="0.4">
      <c r="A257" s="784" t="s">
        <v>604</v>
      </c>
      <c r="B257" s="785"/>
      <c r="C257" s="86"/>
      <c r="D257" s="94"/>
      <c r="E257" s="94"/>
      <c r="F257" s="159"/>
      <c r="G257" s="159"/>
      <c r="H257" s="1"/>
    </row>
    <row r="258" spans="1:8" ht="25.5" customHeight="1" thickBot="1" x14ac:dyDescent="0.4">
      <c r="A258" s="784" t="s">
        <v>605</v>
      </c>
      <c r="B258" s="785"/>
      <c r="C258" s="86"/>
      <c r="D258" s="94"/>
      <c r="E258" s="94"/>
      <c r="F258" s="159"/>
      <c r="G258" s="159"/>
      <c r="H258" s="1"/>
    </row>
    <row r="259" spans="1:8" ht="27.65" customHeight="1" thickBot="1" x14ac:dyDescent="0.4">
      <c r="A259" s="787" t="s">
        <v>8</v>
      </c>
      <c r="B259" s="793"/>
      <c r="C259" s="154">
        <f>C260+C261</f>
        <v>0</v>
      </c>
      <c r="D259" s="154">
        <f>D260+D261</f>
        <v>0</v>
      </c>
      <c r="E259" s="154">
        <f>E260+E261</f>
        <v>0</v>
      </c>
      <c r="F259" s="159"/>
      <c r="G259" s="159"/>
      <c r="H259" s="1"/>
    </row>
    <row r="260" spans="1:8" ht="17" customHeight="1" thickBot="1" x14ac:dyDescent="0.4">
      <c r="A260" s="794" t="s">
        <v>666</v>
      </c>
      <c r="B260" s="795"/>
      <c r="C260" s="165"/>
      <c r="D260" s="166"/>
      <c r="E260" s="166"/>
      <c r="F260" s="159"/>
      <c r="G260" s="159"/>
      <c r="H260" s="1"/>
    </row>
    <row r="261" spans="1:8" ht="25.25" customHeight="1" thickBot="1" x14ac:dyDescent="0.4">
      <c r="A261" s="794" t="s">
        <v>489</v>
      </c>
      <c r="B261" s="795"/>
      <c r="C261" s="165"/>
      <c r="D261" s="166"/>
      <c r="E261" s="166"/>
      <c r="F261" s="159"/>
      <c r="G261" s="159"/>
      <c r="H261" s="1"/>
    </row>
    <row r="262" spans="1:8" ht="21.65" customHeight="1" thickBot="1" x14ac:dyDescent="0.4">
      <c r="A262" s="787" t="s">
        <v>667</v>
      </c>
      <c r="B262" s="788"/>
      <c r="C262" s="154">
        <f>C239+C259</f>
        <v>408</v>
      </c>
      <c r="D262" s="154">
        <f>D239+D259</f>
        <v>423.8</v>
      </c>
      <c r="E262" s="154">
        <f>E239+E259</f>
        <v>452.4</v>
      </c>
      <c r="F262" s="159"/>
      <c r="G262" s="159"/>
      <c r="H262" s="1"/>
    </row>
    <row r="263" spans="1:8" ht="21.65" customHeight="1" thickBot="1" x14ac:dyDescent="0.4">
      <c r="A263" s="782" t="s">
        <v>3</v>
      </c>
      <c r="B263" s="783"/>
      <c r="C263" s="94"/>
      <c r="D263" s="94"/>
      <c r="E263" s="94"/>
      <c r="F263" s="159"/>
      <c r="G263" s="159"/>
      <c r="H263" s="1"/>
    </row>
    <row r="264" spans="1:8" ht="21.65" customHeight="1" thickBot="1" x14ac:dyDescent="0.4">
      <c r="A264" s="782" t="s">
        <v>4</v>
      </c>
      <c r="B264" s="783"/>
      <c r="C264" s="93"/>
      <c r="D264" s="94"/>
      <c r="E264" s="94"/>
      <c r="F264" s="159"/>
      <c r="G264" s="159"/>
      <c r="H264" s="1"/>
    </row>
    <row r="265" spans="1:8" ht="15.5" thickBot="1" x14ac:dyDescent="0.4">
      <c r="A265" s="159"/>
      <c r="B265" s="159"/>
      <c r="C265" s="159"/>
      <c r="D265" s="159"/>
      <c r="E265" s="159"/>
      <c r="F265" s="159"/>
      <c r="G265" s="159"/>
      <c r="H265" s="1"/>
    </row>
    <row r="266" spans="1:8" ht="35" thickBot="1" x14ac:dyDescent="0.4">
      <c r="A266" s="8" t="s">
        <v>0</v>
      </c>
      <c r="B266" s="9" t="s">
        <v>1</v>
      </c>
      <c r="C266" s="9" t="s">
        <v>11</v>
      </c>
      <c r="D266" s="9" t="s">
        <v>574</v>
      </c>
      <c r="E266" s="9" t="s">
        <v>674</v>
      </c>
      <c r="F266" s="159"/>
      <c r="G266" s="159"/>
      <c r="H266" s="1"/>
    </row>
    <row r="267" spans="1:8" ht="15.5" thickBot="1" x14ac:dyDescent="0.4">
      <c r="A267" s="161">
        <v>1</v>
      </c>
      <c r="B267" s="162">
        <v>2</v>
      </c>
      <c r="C267" s="162">
        <v>3</v>
      </c>
      <c r="D267" s="162">
        <v>4</v>
      </c>
      <c r="E267" s="162">
        <v>5</v>
      </c>
      <c r="F267" s="159"/>
      <c r="G267" s="159"/>
      <c r="H267" s="1"/>
    </row>
    <row r="268" spans="1:8" ht="27" customHeight="1" thickBot="1" x14ac:dyDescent="0.4">
      <c r="A268" s="163"/>
      <c r="B268" s="164" t="s">
        <v>529</v>
      </c>
      <c r="C268" s="94"/>
      <c r="D268" s="94"/>
      <c r="E268" s="94"/>
      <c r="F268" s="159"/>
      <c r="G268" s="159"/>
      <c r="H268" s="1"/>
    </row>
    <row r="269" spans="1:8" ht="16.25" customHeight="1" thickBot="1" x14ac:dyDescent="0.4">
      <c r="A269" s="787" t="s">
        <v>9</v>
      </c>
      <c r="B269" s="788"/>
      <c r="C269" s="154">
        <f>C271+C275+C283+C284+C285+C287+C288</f>
        <v>17872</v>
      </c>
      <c r="D269" s="154">
        <f>D271+D275+D283+D284+D285+D287+D288</f>
        <v>21481</v>
      </c>
      <c r="E269" s="154">
        <f>E271+E275+E283+E284+E285+E287+E288</f>
        <v>22349.5</v>
      </c>
      <c r="F269" s="159"/>
      <c r="G269" s="159"/>
      <c r="H269" s="1"/>
    </row>
    <row r="270" spans="1:8" ht="16.25" customHeight="1" x14ac:dyDescent="0.35">
      <c r="A270" s="789" t="s">
        <v>2</v>
      </c>
      <c r="B270" s="790"/>
      <c r="C270" s="158"/>
      <c r="D270" s="158"/>
      <c r="E270" s="158"/>
      <c r="F270" s="159"/>
      <c r="G270" s="159"/>
      <c r="H270" s="1"/>
    </row>
    <row r="271" spans="1:8" ht="16.25" customHeight="1" thickBot="1" x14ac:dyDescent="0.4">
      <c r="A271" s="791" t="s">
        <v>589</v>
      </c>
      <c r="B271" s="792"/>
      <c r="C271" s="160">
        <f>C272+C273+C274</f>
        <v>13869</v>
      </c>
      <c r="D271" s="160">
        <f>D272+D273+D274</f>
        <v>17478</v>
      </c>
      <c r="E271" s="160">
        <f>E272+E273+E274</f>
        <v>18346.5</v>
      </c>
      <c r="F271" s="159"/>
      <c r="G271" s="159"/>
      <c r="H271" s="1"/>
    </row>
    <row r="272" spans="1:8" ht="16.25" customHeight="1" thickBot="1" x14ac:dyDescent="0.4">
      <c r="A272" s="784" t="s">
        <v>663</v>
      </c>
      <c r="B272" s="785"/>
      <c r="C272" s="89">
        <v>13869</v>
      </c>
      <c r="D272" s="89">
        <v>17478</v>
      </c>
      <c r="E272" s="89">
        <v>18346.5</v>
      </c>
      <c r="F272" s="159"/>
      <c r="G272" s="159"/>
      <c r="H272" s="1"/>
    </row>
    <row r="273" spans="1:8" ht="18" customHeight="1" thickBot="1" x14ac:dyDescent="0.4">
      <c r="A273" s="784" t="s">
        <v>664</v>
      </c>
      <c r="B273" s="785"/>
      <c r="C273" s="86"/>
      <c r="D273" s="94"/>
      <c r="E273" s="94"/>
      <c r="F273" s="159"/>
      <c r="G273" s="159"/>
      <c r="H273" s="1"/>
    </row>
    <row r="274" spans="1:8" ht="24.65" customHeight="1" thickBot="1" x14ac:dyDescent="0.4">
      <c r="A274" s="784" t="s">
        <v>665</v>
      </c>
      <c r="B274" s="786"/>
      <c r="C274" s="86"/>
      <c r="D274" s="94"/>
      <c r="E274" s="94"/>
      <c r="F274" s="159"/>
      <c r="G274" s="159"/>
      <c r="H274" s="1"/>
    </row>
    <row r="275" spans="1:8" ht="29.4" customHeight="1" thickBot="1" x14ac:dyDescent="0.4">
      <c r="A275" s="784" t="s">
        <v>7</v>
      </c>
      <c r="B275" s="785"/>
      <c r="C275" s="93">
        <f>C276+C277+C278+C279+C280+C281</f>
        <v>4003</v>
      </c>
      <c r="D275" s="93">
        <f>D276+D277+D278+D279+D280+D281</f>
        <v>4003</v>
      </c>
      <c r="E275" s="93">
        <f>E276+E277+E278+E279+E280+E281</f>
        <v>4003</v>
      </c>
      <c r="F275" s="159"/>
      <c r="G275" s="159"/>
      <c r="H275" s="1"/>
    </row>
    <row r="276" spans="1:8" ht="21.65" customHeight="1" thickBot="1" x14ac:dyDescent="0.4">
      <c r="A276" s="784" t="s">
        <v>590</v>
      </c>
      <c r="B276" s="785"/>
      <c r="C276" s="89"/>
      <c r="D276" s="93"/>
      <c r="E276" s="93"/>
      <c r="F276" s="159"/>
      <c r="G276" s="159"/>
      <c r="H276" s="1"/>
    </row>
    <row r="277" spans="1:8" ht="26.4" customHeight="1" thickBot="1" x14ac:dyDescent="0.4">
      <c r="A277" s="784" t="s">
        <v>661</v>
      </c>
      <c r="B277" s="785"/>
      <c r="C277" s="89"/>
      <c r="D277" s="89"/>
      <c r="E277" s="89"/>
      <c r="F277" s="159"/>
      <c r="G277" s="159"/>
      <c r="H277" s="1"/>
    </row>
    <row r="278" spans="1:8" ht="31.25" customHeight="1" thickBot="1" x14ac:dyDescent="0.4">
      <c r="A278" s="784" t="s">
        <v>662</v>
      </c>
      <c r="B278" s="785"/>
      <c r="C278" s="86"/>
      <c r="D278" s="94"/>
      <c r="E278" s="94"/>
      <c r="F278" s="159"/>
      <c r="G278" s="159"/>
      <c r="H278" s="1"/>
    </row>
    <row r="279" spans="1:8" ht="25.25" customHeight="1" thickBot="1" x14ac:dyDescent="0.4">
      <c r="A279" s="784" t="s">
        <v>598</v>
      </c>
      <c r="B279" s="785"/>
      <c r="C279" s="86"/>
      <c r="D279" s="94"/>
      <c r="E279" s="94"/>
      <c r="F279" s="159"/>
      <c r="G279" s="159"/>
      <c r="H279" s="1"/>
    </row>
    <row r="280" spans="1:8" ht="24.65" customHeight="1" thickBot="1" x14ac:dyDescent="0.4">
      <c r="A280" s="784" t="s">
        <v>600</v>
      </c>
      <c r="B280" s="785"/>
      <c r="C280" s="89">
        <v>4003</v>
      </c>
      <c r="D280" s="89">
        <v>4003</v>
      </c>
      <c r="E280" s="89">
        <v>4003</v>
      </c>
      <c r="F280" s="159"/>
      <c r="G280" s="159"/>
      <c r="H280" s="1"/>
    </row>
    <row r="281" spans="1:8" ht="16.25" customHeight="1" thickBot="1" x14ac:dyDescent="0.4">
      <c r="A281" s="782" t="s">
        <v>601</v>
      </c>
      <c r="B281" s="783"/>
      <c r="C281" s="86"/>
      <c r="D281" s="94"/>
      <c r="E281" s="94"/>
      <c r="F281" s="159"/>
      <c r="G281" s="159"/>
      <c r="H281" s="1"/>
    </row>
    <row r="282" spans="1:8" ht="16.25" customHeight="1" thickBot="1" x14ac:dyDescent="0.4">
      <c r="A282" s="782" t="s">
        <v>599</v>
      </c>
      <c r="B282" s="783"/>
      <c r="C282" s="94"/>
      <c r="D282" s="94"/>
      <c r="E282" s="94"/>
      <c r="F282" s="159"/>
      <c r="G282" s="159"/>
      <c r="H282" s="1"/>
    </row>
    <row r="283" spans="1:8" ht="16.25" customHeight="1" thickBot="1" x14ac:dyDescent="0.4">
      <c r="A283" s="782" t="s">
        <v>613</v>
      </c>
      <c r="B283" s="783"/>
      <c r="C283" s="94"/>
      <c r="D283" s="94"/>
      <c r="E283" s="94"/>
      <c r="F283" s="159"/>
      <c r="G283" s="159"/>
      <c r="H283" s="1"/>
    </row>
    <row r="284" spans="1:8" ht="16.25" customHeight="1" thickBot="1" x14ac:dyDescent="0.4">
      <c r="A284" s="782" t="s">
        <v>602</v>
      </c>
      <c r="B284" s="783"/>
      <c r="C284" s="94"/>
      <c r="D284" s="94"/>
      <c r="E284" s="94"/>
      <c r="F284" s="159"/>
      <c r="G284" s="159"/>
      <c r="H284" s="1"/>
    </row>
    <row r="285" spans="1:8" ht="16.25" customHeight="1" thickBot="1" x14ac:dyDescent="0.4">
      <c r="A285" s="782" t="s">
        <v>603</v>
      </c>
      <c r="B285" s="783"/>
      <c r="C285" s="94"/>
      <c r="D285" s="94"/>
      <c r="E285" s="94"/>
      <c r="F285" s="159"/>
      <c r="G285" s="159"/>
      <c r="H285" s="1"/>
    </row>
    <row r="286" spans="1:8" ht="25.25" customHeight="1" thickBot="1" x14ac:dyDescent="0.4">
      <c r="A286" s="782" t="s">
        <v>591</v>
      </c>
      <c r="B286" s="783"/>
      <c r="C286" s="89"/>
      <c r="D286" s="89"/>
      <c r="E286" s="89"/>
      <c r="F286" s="159"/>
      <c r="G286" s="159"/>
      <c r="H286" s="1"/>
    </row>
    <row r="287" spans="1:8" ht="22.25" customHeight="1" thickBot="1" x14ac:dyDescent="0.4">
      <c r="A287" s="784" t="s">
        <v>604</v>
      </c>
      <c r="B287" s="785"/>
      <c r="C287" s="86"/>
      <c r="D287" s="94"/>
      <c r="E287" s="94"/>
      <c r="F287" s="159"/>
      <c r="G287" s="159"/>
      <c r="H287" s="1"/>
    </row>
    <row r="288" spans="1:8" ht="26.25" customHeight="1" thickBot="1" x14ac:dyDescent="0.4">
      <c r="A288" s="784" t="s">
        <v>605</v>
      </c>
      <c r="B288" s="785"/>
      <c r="C288" s="86"/>
      <c r="D288" s="94"/>
      <c r="E288" s="94"/>
      <c r="F288" s="159"/>
      <c r="G288" s="159"/>
      <c r="H288" s="1"/>
    </row>
    <row r="289" spans="1:8" ht="31.25" customHeight="1" thickBot="1" x14ac:dyDescent="0.4">
      <c r="A289" s="787" t="s">
        <v>8</v>
      </c>
      <c r="B289" s="793"/>
      <c r="C289" s="154">
        <f>C290+C291</f>
        <v>0</v>
      </c>
      <c r="D289" s="154">
        <f>D290+D291</f>
        <v>0</v>
      </c>
      <c r="E289" s="154">
        <f>E290+E291</f>
        <v>0</v>
      </c>
      <c r="F289" s="159"/>
      <c r="G289" s="159"/>
      <c r="H289" s="1"/>
    </row>
    <row r="290" spans="1:8" ht="16.25" customHeight="1" thickBot="1" x14ac:dyDescent="0.4">
      <c r="A290" s="794" t="s">
        <v>666</v>
      </c>
      <c r="B290" s="795"/>
      <c r="C290" s="165"/>
      <c r="D290" s="166"/>
      <c r="E290" s="166"/>
      <c r="F290" s="159"/>
      <c r="G290" s="159"/>
      <c r="H290" s="1"/>
    </row>
    <row r="291" spans="1:8" ht="26.4" customHeight="1" thickBot="1" x14ac:dyDescent="0.4">
      <c r="A291" s="794" t="s">
        <v>489</v>
      </c>
      <c r="B291" s="795"/>
      <c r="C291" s="165"/>
      <c r="D291" s="166"/>
      <c r="E291" s="166"/>
      <c r="F291" s="159"/>
      <c r="G291" s="159"/>
      <c r="H291" s="1"/>
    </row>
    <row r="292" spans="1:8" ht="27" customHeight="1" thickBot="1" x14ac:dyDescent="0.4">
      <c r="A292" s="787" t="s">
        <v>667</v>
      </c>
      <c r="B292" s="788"/>
      <c r="C292" s="154">
        <f>C269+C289</f>
        <v>17872</v>
      </c>
      <c r="D292" s="154">
        <f>D269+D289</f>
        <v>21481</v>
      </c>
      <c r="E292" s="154">
        <f>E269+E289</f>
        <v>22349.5</v>
      </c>
      <c r="F292" s="159"/>
      <c r="G292" s="159"/>
      <c r="H292" s="1"/>
    </row>
    <row r="293" spans="1:8" ht="27" customHeight="1" thickBot="1" x14ac:dyDescent="0.4">
      <c r="A293" s="782" t="s">
        <v>3</v>
      </c>
      <c r="B293" s="783"/>
      <c r="C293" s="94"/>
      <c r="D293" s="94"/>
      <c r="E293" s="94"/>
      <c r="F293" s="159"/>
      <c r="G293" s="159"/>
      <c r="H293" s="1"/>
    </row>
    <row r="294" spans="1:8" ht="27" customHeight="1" thickBot="1" x14ac:dyDescent="0.4">
      <c r="A294" s="782" t="s">
        <v>4</v>
      </c>
      <c r="B294" s="783"/>
      <c r="C294" s="93"/>
      <c r="D294" s="94"/>
      <c r="E294" s="94"/>
      <c r="F294" s="159"/>
      <c r="G294" s="159"/>
      <c r="H294" s="1"/>
    </row>
    <row r="295" spans="1:8" ht="15.5" thickBot="1" x14ac:dyDescent="0.4">
      <c r="A295" s="159"/>
      <c r="B295" s="159"/>
      <c r="C295" s="159"/>
      <c r="D295" s="159"/>
      <c r="E295" s="159"/>
      <c r="F295" s="159"/>
      <c r="G295" s="159"/>
      <c r="H295" s="1"/>
    </row>
    <row r="296" spans="1:8" ht="35" thickBot="1" x14ac:dyDescent="0.4">
      <c r="A296" s="8" t="s">
        <v>0</v>
      </c>
      <c r="B296" s="9" t="s">
        <v>1</v>
      </c>
      <c r="C296" s="9" t="s">
        <v>11</v>
      </c>
      <c r="D296" s="9" t="s">
        <v>574</v>
      </c>
      <c r="E296" s="9" t="s">
        <v>674</v>
      </c>
      <c r="F296" s="159"/>
      <c r="G296" s="159"/>
      <c r="H296" s="1"/>
    </row>
    <row r="297" spans="1:8" ht="15.5" thickBot="1" x14ac:dyDescent="0.4">
      <c r="A297" s="161">
        <v>1</v>
      </c>
      <c r="B297" s="162">
        <v>2</v>
      </c>
      <c r="C297" s="162">
        <v>3</v>
      </c>
      <c r="D297" s="162">
        <v>4</v>
      </c>
      <c r="E297" s="162">
        <v>5</v>
      </c>
      <c r="F297" s="159"/>
      <c r="G297" s="159"/>
      <c r="H297" s="1"/>
    </row>
    <row r="298" spans="1:8" ht="16.25" customHeight="1" thickBot="1" x14ac:dyDescent="0.4">
      <c r="A298" s="163"/>
      <c r="B298" s="164" t="s">
        <v>530</v>
      </c>
      <c r="C298" s="94"/>
      <c r="D298" s="94"/>
      <c r="E298" s="94"/>
      <c r="F298" s="159"/>
      <c r="G298" s="159"/>
      <c r="H298" s="1"/>
    </row>
    <row r="299" spans="1:8" ht="16.25" customHeight="1" thickBot="1" x14ac:dyDescent="0.4">
      <c r="A299" s="787" t="s">
        <v>9</v>
      </c>
      <c r="B299" s="788"/>
      <c r="C299" s="154">
        <f>C301+C305+C313+C314+C315+C317+C318</f>
        <v>11765.8</v>
      </c>
      <c r="D299" s="154">
        <f>D301+D305+D313+D314+D315+D317+D318</f>
        <v>12119.199999999999</v>
      </c>
      <c r="E299" s="154">
        <f>E301+E305+E313+E314+E315+E317+E318</f>
        <v>12833</v>
      </c>
      <c r="F299" s="159"/>
      <c r="G299" s="159"/>
      <c r="H299" s="1"/>
    </row>
    <row r="300" spans="1:8" ht="16.25" customHeight="1" x14ac:dyDescent="0.35">
      <c r="A300" s="789" t="s">
        <v>2</v>
      </c>
      <c r="B300" s="790"/>
      <c r="C300" s="158"/>
      <c r="D300" s="158"/>
      <c r="E300" s="158"/>
      <c r="F300" s="159"/>
      <c r="G300" s="159"/>
      <c r="H300" s="1"/>
    </row>
    <row r="301" spans="1:8" ht="16.25" customHeight="1" thickBot="1" x14ac:dyDescent="0.4">
      <c r="A301" s="791" t="s">
        <v>589</v>
      </c>
      <c r="B301" s="792"/>
      <c r="C301" s="160">
        <f>C302+C303+C304</f>
        <v>10544.5</v>
      </c>
      <c r="D301" s="160">
        <f>D302+D303+D304</f>
        <v>11248.9</v>
      </c>
      <c r="E301" s="160">
        <f>E302+E303+E304</f>
        <v>11937.2</v>
      </c>
      <c r="F301" s="159"/>
      <c r="G301" s="159"/>
      <c r="H301" s="1"/>
    </row>
    <row r="302" spans="1:8" ht="16.25" customHeight="1" thickBot="1" x14ac:dyDescent="0.4">
      <c r="A302" s="784" t="s">
        <v>663</v>
      </c>
      <c r="B302" s="785"/>
      <c r="C302" s="86">
        <v>10544.5</v>
      </c>
      <c r="D302" s="89">
        <v>11248.9</v>
      </c>
      <c r="E302" s="86">
        <v>11937.2</v>
      </c>
      <c r="F302" s="159"/>
      <c r="G302" s="159"/>
      <c r="H302" s="1"/>
    </row>
    <row r="303" spans="1:8" ht="20.399999999999999" customHeight="1" thickBot="1" x14ac:dyDescent="0.4">
      <c r="A303" s="784" t="s">
        <v>664</v>
      </c>
      <c r="B303" s="785"/>
      <c r="C303" s="86"/>
      <c r="D303" s="94"/>
      <c r="E303" s="94"/>
      <c r="F303" s="159"/>
      <c r="G303" s="159"/>
      <c r="H303" s="1"/>
    </row>
    <row r="304" spans="1:8" ht="28.25" customHeight="1" thickBot="1" x14ac:dyDescent="0.4">
      <c r="A304" s="784" t="s">
        <v>665</v>
      </c>
      <c r="B304" s="786"/>
      <c r="C304" s="86"/>
      <c r="D304" s="94"/>
      <c r="E304" s="94"/>
      <c r="F304" s="159"/>
      <c r="G304" s="159"/>
      <c r="H304" s="1"/>
    </row>
    <row r="305" spans="1:8" ht="21" customHeight="1" thickBot="1" x14ac:dyDescent="0.4">
      <c r="A305" s="784" t="s">
        <v>7</v>
      </c>
      <c r="B305" s="785"/>
      <c r="C305" s="93">
        <f>C306+C307+C308+C309+C310+C311</f>
        <v>32.799999999999997</v>
      </c>
      <c r="D305" s="93">
        <f>D306+D307+D308+D309+D310+D311</f>
        <v>0</v>
      </c>
      <c r="E305" s="93">
        <f>E306+E307+E308+E309+E310+E311</f>
        <v>0</v>
      </c>
      <c r="F305" s="159"/>
      <c r="G305" s="159"/>
      <c r="H305" s="1"/>
    </row>
    <row r="306" spans="1:8" ht="29.4" customHeight="1" thickBot="1" x14ac:dyDescent="0.4">
      <c r="A306" s="784" t="s">
        <v>590</v>
      </c>
      <c r="B306" s="785"/>
      <c r="C306" s="89">
        <v>32.799999999999997</v>
      </c>
      <c r="D306" s="89"/>
      <c r="E306" s="89"/>
      <c r="F306" s="159"/>
      <c r="G306" s="159"/>
      <c r="H306" s="1"/>
    </row>
    <row r="307" spans="1:8" ht="32.4" customHeight="1" thickBot="1" x14ac:dyDescent="0.4">
      <c r="A307" s="784" t="s">
        <v>661</v>
      </c>
      <c r="B307" s="785"/>
      <c r="C307" s="89"/>
      <c r="D307" s="89"/>
      <c r="E307" s="89"/>
      <c r="F307" s="159"/>
      <c r="G307" s="159"/>
      <c r="H307" s="1"/>
    </row>
    <row r="308" spans="1:8" ht="29" customHeight="1" thickBot="1" x14ac:dyDescent="0.4">
      <c r="A308" s="784" t="s">
        <v>662</v>
      </c>
      <c r="B308" s="785"/>
      <c r="C308" s="86"/>
      <c r="D308" s="94"/>
      <c r="E308" s="94"/>
      <c r="F308" s="159"/>
      <c r="G308" s="159"/>
      <c r="H308" s="1"/>
    </row>
    <row r="309" spans="1:8" ht="24.65" customHeight="1" thickBot="1" x14ac:dyDescent="0.4">
      <c r="A309" s="784" t="s">
        <v>598</v>
      </c>
      <c r="B309" s="785"/>
      <c r="C309" s="86"/>
      <c r="D309" s="94"/>
      <c r="E309" s="94"/>
      <c r="F309" s="159"/>
      <c r="G309" s="159"/>
      <c r="H309" s="1"/>
    </row>
    <row r="310" spans="1:8" ht="25.25" customHeight="1" thickBot="1" x14ac:dyDescent="0.4">
      <c r="A310" s="784" t="s">
        <v>600</v>
      </c>
      <c r="B310" s="785"/>
      <c r="C310" s="86"/>
      <c r="D310" s="94"/>
      <c r="E310" s="94"/>
      <c r="F310" s="159"/>
      <c r="G310" s="159"/>
      <c r="H310" s="1"/>
    </row>
    <row r="311" spans="1:8" ht="16.25" customHeight="1" thickBot="1" x14ac:dyDescent="0.4">
      <c r="A311" s="782" t="s">
        <v>601</v>
      </c>
      <c r="B311" s="783"/>
      <c r="C311" s="86"/>
      <c r="D311" s="94"/>
      <c r="E311" s="94"/>
      <c r="F311" s="159"/>
      <c r="G311" s="159"/>
      <c r="H311" s="1"/>
    </row>
    <row r="312" spans="1:8" ht="16.25" customHeight="1" thickBot="1" x14ac:dyDescent="0.4">
      <c r="A312" s="782" t="s">
        <v>599</v>
      </c>
      <c r="B312" s="783"/>
      <c r="C312" s="94"/>
      <c r="D312" s="94"/>
      <c r="E312" s="94"/>
      <c r="F312" s="159"/>
      <c r="G312" s="159"/>
      <c r="H312" s="1"/>
    </row>
    <row r="313" spans="1:8" ht="16.25" customHeight="1" thickBot="1" x14ac:dyDescent="0.4">
      <c r="A313" s="782" t="s">
        <v>672</v>
      </c>
      <c r="B313" s="783"/>
      <c r="C313" s="89">
        <v>829.1</v>
      </c>
      <c r="D313" s="89">
        <v>870.3</v>
      </c>
      <c r="E313" s="89">
        <v>895.8</v>
      </c>
      <c r="F313" s="159"/>
      <c r="G313" s="159"/>
      <c r="H313" s="1"/>
    </row>
    <row r="314" spans="1:8" ht="16.25" customHeight="1" thickBot="1" x14ac:dyDescent="0.4">
      <c r="A314" s="782" t="s">
        <v>602</v>
      </c>
      <c r="B314" s="783"/>
      <c r="C314" s="94"/>
      <c r="D314" s="94"/>
      <c r="E314" s="94"/>
      <c r="F314" s="159"/>
      <c r="G314" s="159"/>
      <c r="H314" s="1"/>
    </row>
    <row r="315" spans="1:8" ht="16.25" customHeight="1" thickBot="1" x14ac:dyDescent="0.4">
      <c r="A315" s="782" t="s">
        <v>603</v>
      </c>
      <c r="B315" s="783"/>
      <c r="C315" s="94"/>
      <c r="D315" s="94"/>
      <c r="E315" s="94"/>
      <c r="F315" s="159"/>
      <c r="G315" s="159"/>
      <c r="H315" s="1"/>
    </row>
    <row r="316" spans="1:8" ht="24" customHeight="1" thickBot="1" x14ac:dyDescent="0.4">
      <c r="A316" s="782" t="s">
        <v>591</v>
      </c>
      <c r="B316" s="783"/>
      <c r="C316" s="89"/>
      <c r="D316" s="89"/>
      <c r="E316" s="89"/>
      <c r="F316" s="159"/>
      <c r="G316" s="159"/>
      <c r="H316" s="1"/>
    </row>
    <row r="317" spans="1:8" ht="24.65" customHeight="1" thickBot="1" x14ac:dyDescent="0.4">
      <c r="A317" s="784" t="s">
        <v>604</v>
      </c>
      <c r="B317" s="785"/>
      <c r="C317" s="89">
        <v>359.4</v>
      </c>
      <c r="D317" s="94"/>
      <c r="E317" s="94"/>
      <c r="F317" s="159"/>
      <c r="G317" s="159"/>
      <c r="H317" s="1"/>
    </row>
    <row r="318" spans="1:8" ht="26.25" customHeight="1" thickBot="1" x14ac:dyDescent="0.4">
      <c r="A318" s="784" t="s">
        <v>605</v>
      </c>
      <c r="B318" s="785"/>
      <c r="C318" s="86"/>
      <c r="D318" s="94"/>
      <c r="E318" s="94"/>
      <c r="F318" s="159"/>
      <c r="G318" s="159"/>
      <c r="H318" s="1"/>
    </row>
    <row r="319" spans="1:8" ht="27" customHeight="1" thickBot="1" x14ac:dyDescent="0.4">
      <c r="A319" s="787" t="s">
        <v>8</v>
      </c>
      <c r="B319" s="793"/>
      <c r="C319" s="154">
        <f>C320+C321</f>
        <v>0</v>
      </c>
      <c r="D319" s="154">
        <f>D320+D321</f>
        <v>0</v>
      </c>
      <c r="E319" s="154">
        <f>E320+E321</f>
        <v>0</v>
      </c>
      <c r="F319" s="159"/>
      <c r="G319" s="159"/>
      <c r="H319" s="1"/>
    </row>
    <row r="320" spans="1:8" ht="16.25" customHeight="1" thickBot="1" x14ac:dyDescent="0.4">
      <c r="A320" s="794" t="s">
        <v>666</v>
      </c>
      <c r="B320" s="795"/>
      <c r="C320" s="165"/>
      <c r="D320" s="166"/>
      <c r="E320" s="166"/>
      <c r="F320" s="159"/>
      <c r="G320" s="159"/>
      <c r="H320" s="1"/>
    </row>
    <row r="321" spans="1:8" ht="27.65" customHeight="1" thickBot="1" x14ac:dyDescent="0.4">
      <c r="A321" s="794" t="s">
        <v>489</v>
      </c>
      <c r="B321" s="795"/>
      <c r="C321" s="165"/>
      <c r="D321" s="166"/>
      <c r="E321" s="166"/>
      <c r="F321" s="159"/>
      <c r="G321" s="159"/>
      <c r="H321" s="1"/>
    </row>
    <row r="322" spans="1:8" ht="23.4" customHeight="1" thickBot="1" x14ac:dyDescent="0.4">
      <c r="A322" s="787" t="s">
        <v>667</v>
      </c>
      <c r="B322" s="788"/>
      <c r="C322" s="154">
        <f>C299+C319</f>
        <v>11765.8</v>
      </c>
      <c r="D322" s="154">
        <f>D299+D319</f>
        <v>12119.199999999999</v>
      </c>
      <c r="E322" s="154">
        <f>E299+E319</f>
        <v>12833</v>
      </c>
      <c r="F322" s="159"/>
      <c r="G322" s="159"/>
      <c r="H322" s="1"/>
    </row>
    <row r="323" spans="1:8" ht="23" customHeight="1" thickBot="1" x14ac:dyDescent="0.4">
      <c r="A323" s="782" t="s">
        <v>3</v>
      </c>
      <c r="B323" s="783"/>
      <c r="C323" s="94"/>
      <c r="D323" s="94"/>
      <c r="E323" s="94"/>
      <c r="F323" s="159"/>
      <c r="G323" s="159"/>
      <c r="H323" s="1"/>
    </row>
    <row r="324" spans="1:8" ht="31.25" customHeight="1" thickBot="1" x14ac:dyDescent="0.4">
      <c r="A324" s="782" t="s">
        <v>4</v>
      </c>
      <c r="B324" s="783"/>
      <c r="C324" s="93"/>
      <c r="D324" s="94"/>
      <c r="E324" s="94"/>
      <c r="F324" s="159"/>
      <c r="G324" s="159"/>
      <c r="H324" s="1"/>
    </row>
    <row r="325" spans="1:8" ht="15.5" thickBot="1" x14ac:dyDescent="0.4">
      <c r="A325" s="159"/>
      <c r="B325" s="159"/>
      <c r="C325" s="159"/>
      <c r="D325" s="159"/>
      <c r="E325" s="159"/>
      <c r="F325" s="159"/>
      <c r="G325" s="159"/>
      <c r="H325" s="1"/>
    </row>
    <row r="326" spans="1:8" ht="35" thickBot="1" x14ac:dyDescent="0.4">
      <c r="A326" s="8" t="s">
        <v>0</v>
      </c>
      <c r="B326" s="9" t="s">
        <v>1</v>
      </c>
      <c r="C326" s="9" t="s">
        <v>11</v>
      </c>
      <c r="D326" s="9" t="s">
        <v>574</v>
      </c>
      <c r="E326" s="9" t="s">
        <v>674</v>
      </c>
      <c r="F326" s="159"/>
      <c r="G326" s="159"/>
      <c r="H326" s="1"/>
    </row>
    <row r="327" spans="1:8" ht="15.5" thickBot="1" x14ac:dyDescent="0.4">
      <c r="A327" s="161">
        <v>1</v>
      </c>
      <c r="B327" s="162">
        <v>2</v>
      </c>
      <c r="C327" s="162">
        <v>3</v>
      </c>
      <c r="D327" s="162">
        <v>4</v>
      </c>
      <c r="E327" s="162">
        <v>5</v>
      </c>
      <c r="F327" s="159"/>
      <c r="G327" s="159"/>
      <c r="H327" s="1"/>
    </row>
    <row r="328" spans="1:8" ht="16.25" customHeight="1" thickBot="1" x14ac:dyDescent="0.4">
      <c r="A328" s="163"/>
      <c r="B328" s="164" t="s">
        <v>531</v>
      </c>
      <c r="C328" s="94"/>
      <c r="D328" s="94"/>
      <c r="E328" s="94"/>
      <c r="F328" s="159"/>
      <c r="G328" s="159"/>
      <c r="H328" s="1"/>
    </row>
    <row r="329" spans="1:8" ht="16.25" customHeight="1" thickBot="1" x14ac:dyDescent="0.4">
      <c r="A329" s="787" t="s">
        <v>9</v>
      </c>
      <c r="B329" s="788"/>
      <c r="C329" s="154">
        <f>C331+C335+C343+C344+C345+C347+C348</f>
        <v>4236.0999999999995</v>
      </c>
      <c r="D329" s="154">
        <f>D331+D335+D343+D344+D345+D347+D348</f>
        <v>4279.5</v>
      </c>
      <c r="E329" s="154">
        <f>E331+E335+E343+E344+E345+E347+E348</f>
        <v>4476.2000000000007</v>
      </c>
      <c r="F329" s="159"/>
      <c r="G329" s="159"/>
      <c r="H329" s="1"/>
    </row>
    <row r="330" spans="1:8" ht="16.25" customHeight="1" x14ac:dyDescent="0.35">
      <c r="A330" s="789" t="s">
        <v>2</v>
      </c>
      <c r="B330" s="790"/>
      <c r="C330" s="158"/>
      <c r="D330" s="158"/>
      <c r="E330" s="158"/>
      <c r="F330" s="159"/>
      <c r="G330" s="159"/>
      <c r="H330" s="1"/>
    </row>
    <row r="331" spans="1:8" ht="16.25" customHeight="1" thickBot="1" x14ac:dyDescent="0.4">
      <c r="A331" s="791" t="s">
        <v>589</v>
      </c>
      <c r="B331" s="792"/>
      <c r="C331" s="160">
        <f>C332+C333+C334</f>
        <v>3891.6</v>
      </c>
      <c r="D331" s="160">
        <f>D332+D333+D334</f>
        <v>4117.8999999999996</v>
      </c>
      <c r="E331" s="160">
        <f>E332+E333+E334</f>
        <v>4314.6000000000004</v>
      </c>
      <c r="F331" s="159"/>
      <c r="G331" s="159"/>
      <c r="H331" s="1"/>
    </row>
    <row r="332" spans="1:8" ht="16.25" customHeight="1" thickBot="1" x14ac:dyDescent="0.4">
      <c r="A332" s="784" t="s">
        <v>663</v>
      </c>
      <c r="B332" s="785"/>
      <c r="C332" s="89">
        <v>3891.6</v>
      </c>
      <c r="D332" s="89">
        <v>4117.8999999999996</v>
      </c>
      <c r="E332" s="89">
        <v>4314.6000000000004</v>
      </c>
      <c r="F332" s="159"/>
      <c r="G332" s="159"/>
      <c r="H332" s="1"/>
    </row>
    <row r="333" spans="1:8" ht="18" customHeight="1" thickBot="1" x14ac:dyDescent="0.4">
      <c r="A333" s="784" t="s">
        <v>664</v>
      </c>
      <c r="B333" s="785"/>
      <c r="C333" s="89"/>
      <c r="D333" s="93"/>
      <c r="E333" s="93"/>
      <c r="F333" s="159"/>
      <c r="G333" s="159"/>
      <c r="H333" s="1"/>
    </row>
    <row r="334" spans="1:8" ht="28.25" customHeight="1" thickBot="1" x14ac:dyDescent="0.4">
      <c r="A334" s="784" t="s">
        <v>665</v>
      </c>
      <c r="B334" s="786"/>
      <c r="C334" s="89"/>
      <c r="D334" s="93"/>
      <c r="E334" s="93"/>
      <c r="F334" s="159"/>
      <c r="G334" s="159"/>
      <c r="H334" s="1"/>
    </row>
    <row r="335" spans="1:8" ht="24.65" customHeight="1" thickBot="1" x14ac:dyDescent="0.4">
      <c r="A335" s="784" t="s">
        <v>7</v>
      </c>
      <c r="B335" s="785"/>
      <c r="C335" s="93">
        <f>C336+C337+C338+C339+C340+C341</f>
        <v>135.5</v>
      </c>
      <c r="D335" s="93">
        <f>D336+D337+D338+D339+D340+D341</f>
        <v>0</v>
      </c>
      <c r="E335" s="93">
        <f>E336+E337+E338+E339+E340+E341</f>
        <v>0</v>
      </c>
      <c r="F335" s="159"/>
      <c r="G335" s="159"/>
      <c r="H335" s="1"/>
    </row>
    <row r="336" spans="1:8" ht="26" customHeight="1" thickBot="1" x14ac:dyDescent="0.4">
      <c r="A336" s="784" t="s">
        <v>590</v>
      </c>
      <c r="B336" s="785"/>
      <c r="C336" s="89">
        <v>135.5</v>
      </c>
      <c r="D336" s="89"/>
      <c r="E336" s="89"/>
      <c r="F336" s="159"/>
      <c r="G336" s="159"/>
      <c r="H336" s="1"/>
    </row>
    <row r="337" spans="1:8" ht="24.65" customHeight="1" thickBot="1" x14ac:dyDescent="0.4">
      <c r="A337" s="784" t="s">
        <v>661</v>
      </c>
      <c r="B337" s="785"/>
      <c r="C337" s="89"/>
      <c r="D337" s="89"/>
      <c r="E337" s="89"/>
      <c r="F337" s="159"/>
      <c r="G337" s="159"/>
      <c r="H337" s="1"/>
    </row>
    <row r="338" spans="1:8" ht="23.4" customHeight="1" thickBot="1" x14ac:dyDescent="0.4">
      <c r="A338" s="784" t="s">
        <v>662</v>
      </c>
      <c r="B338" s="785"/>
      <c r="C338" s="89"/>
      <c r="D338" s="89"/>
      <c r="E338" s="89"/>
      <c r="F338" s="159"/>
      <c r="G338" s="159"/>
      <c r="H338" s="1"/>
    </row>
    <row r="339" spans="1:8" ht="21" customHeight="1" thickBot="1" x14ac:dyDescent="0.4">
      <c r="A339" s="784" t="s">
        <v>598</v>
      </c>
      <c r="B339" s="785"/>
      <c r="C339" s="86"/>
      <c r="D339" s="86"/>
      <c r="E339" s="86"/>
      <c r="F339" s="159"/>
      <c r="G339" s="159"/>
      <c r="H339" s="1"/>
    </row>
    <row r="340" spans="1:8" ht="31.25" customHeight="1" thickBot="1" x14ac:dyDescent="0.4">
      <c r="A340" s="784" t="s">
        <v>600</v>
      </c>
      <c r="B340" s="785"/>
      <c r="C340" s="86"/>
      <c r="D340" s="94"/>
      <c r="E340" s="94"/>
      <c r="F340" s="159"/>
      <c r="G340" s="159"/>
      <c r="H340" s="1"/>
    </row>
    <row r="341" spans="1:8" ht="16.25" customHeight="1" thickBot="1" x14ac:dyDescent="0.4">
      <c r="A341" s="782" t="s">
        <v>601</v>
      </c>
      <c r="B341" s="783"/>
      <c r="C341" s="86"/>
      <c r="D341" s="94"/>
      <c r="E341" s="94"/>
      <c r="F341" s="159"/>
      <c r="G341" s="159"/>
      <c r="H341" s="1"/>
    </row>
    <row r="342" spans="1:8" ht="16.25" customHeight="1" thickBot="1" x14ac:dyDescent="0.4">
      <c r="A342" s="782" t="s">
        <v>599</v>
      </c>
      <c r="B342" s="783"/>
      <c r="C342" s="94"/>
      <c r="D342" s="94"/>
      <c r="E342" s="94"/>
      <c r="F342" s="159"/>
      <c r="G342" s="159"/>
      <c r="H342" s="1"/>
    </row>
    <row r="343" spans="1:8" ht="16.25" customHeight="1" thickBot="1" x14ac:dyDescent="0.4">
      <c r="A343" s="782" t="s">
        <v>613</v>
      </c>
      <c r="B343" s="783"/>
      <c r="C343" s="89">
        <v>161.6</v>
      </c>
      <c r="D343" s="89">
        <v>161.6</v>
      </c>
      <c r="E343" s="89">
        <v>161.6</v>
      </c>
      <c r="F343" s="159"/>
      <c r="G343" s="159"/>
      <c r="H343" s="1"/>
    </row>
    <row r="344" spans="1:8" ht="16.25" customHeight="1" thickBot="1" x14ac:dyDescent="0.4">
      <c r="A344" s="782" t="s">
        <v>602</v>
      </c>
      <c r="B344" s="783"/>
      <c r="C344" s="94"/>
      <c r="D344" s="94"/>
      <c r="E344" s="94"/>
      <c r="F344" s="159"/>
      <c r="G344" s="159"/>
      <c r="H344" s="1"/>
    </row>
    <row r="345" spans="1:8" ht="16.25" customHeight="1" thickBot="1" x14ac:dyDescent="0.4">
      <c r="A345" s="782" t="s">
        <v>603</v>
      </c>
      <c r="B345" s="783"/>
      <c r="C345" s="94"/>
      <c r="D345" s="94"/>
      <c r="E345" s="94"/>
      <c r="F345" s="159"/>
      <c r="G345" s="159"/>
      <c r="H345" s="1"/>
    </row>
    <row r="346" spans="1:8" ht="19.25" customHeight="1" thickBot="1" x14ac:dyDescent="0.4">
      <c r="A346" s="782" t="s">
        <v>591</v>
      </c>
      <c r="B346" s="783"/>
      <c r="C346" s="89"/>
      <c r="D346" s="89"/>
      <c r="E346" s="89"/>
      <c r="F346" s="159"/>
      <c r="G346" s="159"/>
      <c r="H346" s="1"/>
    </row>
    <row r="347" spans="1:8" ht="24.65" customHeight="1" thickBot="1" x14ac:dyDescent="0.4">
      <c r="A347" s="784" t="s">
        <v>604</v>
      </c>
      <c r="B347" s="785"/>
      <c r="C347" s="89">
        <v>47.4</v>
      </c>
      <c r="D347" s="94"/>
      <c r="E347" s="94"/>
      <c r="F347" s="159"/>
      <c r="G347" s="159"/>
      <c r="H347" s="1"/>
    </row>
    <row r="348" spans="1:8" ht="26.25" customHeight="1" thickBot="1" x14ac:dyDescent="0.4">
      <c r="A348" s="784" t="s">
        <v>605</v>
      </c>
      <c r="B348" s="785"/>
      <c r="C348" s="86"/>
      <c r="D348" s="94"/>
      <c r="E348" s="94"/>
      <c r="F348" s="159"/>
      <c r="G348" s="159"/>
      <c r="H348" s="1"/>
    </row>
    <row r="349" spans="1:8" ht="24.65" customHeight="1" thickBot="1" x14ac:dyDescent="0.4">
      <c r="A349" s="787" t="s">
        <v>8</v>
      </c>
      <c r="B349" s="793"/>
      <c r="C349" s="154">
        <f>C350+C351</f>
        <v>0</v>
      </c>
      <c r="D349" s="154">
        <f>D350+D351</f>
        <v>0</v>
      </c>
      <c r="E349" s="154">
        <f>E350+E351</f>
        <v>0</v>
      </c>
      <c r="F349" s="159"/>
      <c r="G349" s="159"/>
      <c r="H349" s="1"/>
    </row>
    <row r="350" spans="1:8" ht="22.25" customHeight="1" thickBot="1" x14ac:dyDescent="0.4">
      <c r="A350" s="794" t="s">
        <v>666</v>
      </c>
      <c r="B350" s="795"/>
      <c r="C350" s="165"/>
      <c r="D350" s="166"/>
      <c r="E350" s="166"/>
      <c r="F350" s="159"/>
      <c r="G350" s="159"/>
      <c r="H350" s="1"/>
    </row>
    <row r="351" spans="1:8" ht="28.25" customHeight="1" thickBot="1" x14ac:dyDescent="0.4">
      <c r="A351" s="794" t="s">
        <v>489</v>
      </c>
      <c r="B351" s="795"/>
      <c r="C351" s="165"/>
      <c r="D351" s="166"/>
      <c r="E351" s="166"/>
      <c r="F351" s="159"/>
      <c r="G351" s="159"/>
      <c r="H351" s="1"/>
    </row>
    <row r="352" spans="1:8" ht="24" customHeight="1" thickBot="1" x14ac:dyDescent="0.4">
      <c r="A352" s="787" t="s">
        <v>667</v>
      </c>
      <c r="B352" s="788"/>
      <c r="C352" s="154">
        <f>C329+C349</f>
        <v>4236.0999999999995</v>
      </c>
      <c r="D352" s="154">
        <f>D329+D349</f>
        <v>4279.5</v>
      </c>
      <c r="E352" s="154">
        <f>E329+E349</f>
        <v>4476.2000000000007</v>
      </c>
      <c r="F352" s="159"/>
      <c r="G352" s="159"/>
      <c r="H352" s="1"/>
    </row>
    <row r="353" spans="1:8" ht="24" customHeight="1" thickBot="1" x14ac:dyDescent="0.4">
      <c r="A353" s="782" t="s">
        <v>3</v>
      </c>
      <c r="B353" s="783"/>
      <c r="C353" s="94"/>
      <c r="D353" s="94"/>
      <c r="E353" s="94"/>
      <c r="F353" s="159"/>
      <c r="G353" s="159"/>
      <c r="H353" s="1"/>
    </row>
    <row r="354" spans="1:8" ht="24" customHeight="1" thickBot="1" x14ac:dyDescent="0.4">
      <c r="A354" s="782" t="s">
        <v>4</v>
      </c>
      <c r="B354" s="783"/>
      <c r="C354" s="93"/>
      <c r="D354" s="94"/>
      <c r="E354" s="94"/>
      <c r="F354" s="159"/>
      <c r="G354" s="159"/>
      <c r="H354" s="1"/>
    </row>
    <row r="355" spans="1:8" ht="15.5" thickBot="1" x14ac:dyDescent="0.4">
      <c r="A355" s="159"/>
      <c r="B355" s="159"/>
      <c r="C355" s="159"/>
      <c r="D355" s="159"/>
      <c r="E355" s="159"/>
      <c r="F355" s="159"/>
      <c r="G355" s="159"/>
      <c r="H355" s="1"/>
    </row>
    <row r="356" spans="1:8" ht="35" thickBot="1" x14ac:dyDescent="0.4">
      <c r="A356" s="8" t="s">
        <v>0</v>
      </c>
      <c r="B356" s="9" t="s">
        <v>1</v>
      </c>
      <c r="C356" s="9" t="s">
        <v>11</v>
      </c>
      <c r="D356" s="9" t="s">
        <v>574</v>
      </c>
      <c r="E356" s="9" t="s">
        <v>674</v>
      </c>
      <c r="F356" s="159"/>
      <c r="G356" s="159"/>
      <c r="H356" s="1"/>
    </row>
    <row r="357" spans="1:8" ht="15.5" thickBot="1" x14ac:dyDescent="0.4">
      <c r="A357" s="161">
        <v>1</v>
      </c>
      <c r="B357" s="162">
        <v>2</v>
      </c>
      <c r="C357" s="162">
        <v>3</v>
      </c>
      <c r="D357" s="162">
        <v>4</v>
      </c>
      <c r="E357" s="162">
        <v>5</v>
      </c>
      <c r="F357" s="159"/>
      <c r="G357" s="159"/>
      <c r="H357" s="1"/>
    </row>
    <row r="358" spans="1:8" ht="16.25" customHeight="1" thickBot="1" x14ac:dyDescent="0.4">
      <c r="A358" s="163"/>
      <c r="B358" s="164" t="s">
        <v>532</v>
      </c>
      <c r="C358" s="94"/>
      <c r="D358" s="94"/>
      <c r="E358" s="94"/>
      <c r="F358" s="159"/>
      <c r="G358" s="159"/>
      <c r="H358" s="1"/>
    </row>
    <row r="359" spans="1:8" ht="16.25" customHeight="1" thickBot="1" x14ac:dyDescent="0.4">
      <c r="A359" s="787" t="s">
        <v>9</v>
      </c>
      <c r="B359" s="788"/>
      <c r="C359" s="154">
        <f>C361+C365+C373+C374+C375+C377+C378</f>
        <v>102684.79999999999</v>
      </c>
      <c r="D359" s="154">
        <f>D361+D365+D373+D374+D375+D377+D378</f>
        <v>107945.2</v>
      </c>
      <c r="E359" s="154">
        <f>E361+E365+E373+E374+E375+E377+E378</f>
        <v>112349.7</v>
      </c>
      <c r="F359" s="159"/>
      <c r="G359" s="159"/>
      <c r="H359" s="1"/>
    </row>
    <row r="360" spans="1:8" ht="16.25" customHeight="1" x14ac:dyDescent="0.35">
      <c r="A360" s="789" t="s">
        <v>2</v>
      </c>
      <c r="B360" s="790"/>
      <c r="C360" s="158"/>
      <c r="D360" s="158"/>
      <c r="E360" s="158"/>
      <c r="F360" s="159"/>
      <c r="G360" s="159"/>
      <c r="H360" s="1"/>
    </row>
    <row r="361" spans="1:8" ht="16.25" customHeight="1" thickBot="1" x14ac:dyDescent="0.4">
      <c r="A361" s="791" t="s">
        <v>589</v>
      </c>
      <c r="B361" s="792"/>
      <c r="C361" s="160">
        <f>C362+C363+C364</f>
        <v>36839.5</v>
      </c>
      <c r="D361" s="160">
        <f>D362+D363+D364</f>
        <v>38772.199999999997</v>
      </c>
      <c r="E361" s="160">
        <f>E362+E363+E364</f>
        <v>40919.199999999997</v>
      </c>
      <c r="F361" s="159"/>
      <c r="G361" s="159"/>
      <c r="H361" s="1"/>
    </row>
    <row r="362" spans="1:8" ht="16.25" customHeight="1" thickBot="1" x14ac:dyDescent="0.4">
      <c r="A362" s="784" t="s">
        <v>663</v>
      </c>
      <c r="B362" s="785"/>
      <c r="C362" s="89">
        <v>36839.5</v>
      </c>
      <c r="D362" s="89">
        <v>38772.199999999997</v>
      </c>
      <c r="E362" s="89">
        <v>40919.199999999997</v>
      </c>
      <c r="F362" s="159"/>
      <c r="G362" s="159"/>
      <c r="H362" s="1"/>
    </row>
    <row r="363" spans="1:8" ht="16.25" customHeight="1" thickBot="1" x14ac:dyDescent="0.4">
      <c r="A363" s="784" t="s">
        <v>664</v>
      </c>
      <c r="B363" s="785"/>
      <c r="C363" s="89"/>
      <c r="D363" s="93"/>
      <c r="E363" s="93"/>
      <c r="F363" s="159"/>
      <c r="G363" s="159"/>
      <c r="H363" s="1"/>
    </row>
    <row r="364" spans="1:8" ht="25.25" customHeight="1" thickBot="1" x14ac:dyDescent="0.4">
      <c r="A364" s="784" t="s">
        <v>665</v>
      </c>
      <c r="B364" s="786"/>
      <c r="C364" s="89"/>
      <c r="D364" s="93"/>
      <c r="E364" s="93"/>
      <c r="F364" s="159"/>
      <c r="G364" s="159"/>
      <c r="H364" s="1"/>
    </row>
    <row r="365" spans="1:8" ht="20.399999999999999" customHeight="1" thickBot="1" x14ac:dyDescent="0.4">
      <c r="A365" s="784" t="s">
        <v>7</v>
      </c>
      <c r="B365" s="785"/>
      <c r="C365" s="93">
        <f>C366+C367+C368+C369+C370+C371</f>
        <v>61544.9</v>
      </c>
      <c r="D365" s="93">
        <f>D366+D367+D368+D369+D370+D371</f>
        <v>65607.7</v>
      </c>
      <c r="E365" s="93">
        <f>E366+E367+E368+E369+E370+E371</f>
        <v>67941.2</v>
      </c>
      <c r="F365" s="159"/>
      <c r="G365" s="159"/>
      <c r="H365" s="1"/>
    </row>
    <row r="366" spans="1:8" ht="27" customHeight="1" thickBot="1" x14ac:dyDescent="0.4">
      <c r="A366" s="784" t="s">
        <v>590</v>
      </c>
      <c r="B366" s="785"/>
      <c r="C366" s="89">
        <v>851.4</v>
      </c>
      <c r="D366" s="89">
        <v>831.9</v>
      </c>
      <c r="E366" s="89">
        <v>831.9</v>
      </c>
      <c r="F366" s="159"/>
      <c r="G366" s="159"/>
      <c r="H366" s="1"/>
    </row>
    <row r="367" spans="1:8" ht="28.25" customHeight="1" thickBot="1" x14ac:dyDescent="0.4">
      <c r="A367" s="784" t="s">
        <v>661</v>
      </c>
      <c r="B367" s="785"/>
      <c r="C367" s="89"/>
      <c r="D367" s="89"/>
      <c r="E367" s="89"/>
      <c r="F367" s="159"/>
      <c r="G367" s="159"/>
      <c r="H367" s="1"/>
    </row>
    <row r="368" spans="1:8" ht="23.4" customHeight="1" thickBot="1" x14ac:dyDescent="0.4">
      <c r="A368" s="784" t="s">
        <v>662</v>
      </c>
      <c r="B368" s="785"/>
      <c r="C368" s="89">
        <v>2553.5</v>
      </c>
      <c r="D368" s="89">
        <v>2553.5</v>
      </c>
      <c r="E368" s="89">
        <v>2553.5</v>
      </c>
      <c r="F368" s="159"/>
      <c r="G368" s="159"/>
      <c r="H368" s="1"/>
    </row>
    <row r="369" spans="1:8" ht="24.65" customHeight="1" thickBot="1" x14ac:dyDescent="0.4">
      <c r="A369" s="784" t="s">
        <v>598</v>
      </c>
      <c r="B369" s="785"/>
      <c r="C369" s="89">
        <v>58140</v>
      </c>
      <c r="D369" s="86">
        <v>62222.3</v>
      </c>
      <c r="E369" s="86">
        <v>64555.8</v>
      </c>
      <c r="F369" s="159"/>
      <c r="G369" s="159"/>
      <c r="H369" s="1"/>
    </row>
    <row r="370" spans="1:8" ht="25.25" customHeight="1" thickBot="1" x14ac:dyDescent="0.4">
      <c r="A370" s="784" t="s">
        <v>600</v>
      </c>
      <c r="B370" s="785"/>
      <c r="C370" s="86"/>
      <c r="D370" s="94"/>
      <c r="E370" s="94"/>
      <c r="F370" s="159"/>
      <c r="G370" s="159"/>
      <c r="H370" s="1"/>
    </row>
    <row r="371" spans="1:8" ht="16.25" customHeight="1" thickBot="1" x14ac:dyDescent="0.4">
      <c r="A371" s="782" t="s">
        <v>601</v>
      </c>
      <c r="B371" s="783"/>
      <c r="C371" s="86"/>
      <c r="D371" s="94"/>
      <c r="E371" s="94"/>
      <c r="F371" s="159"/>
      <c r="G371" s="159"/>
      <c r="H371" s="1"/>
    </row>
    <row r="372" spans="1:8" ht="16.25" customHeight="1" thickBot="1" x14ac:dyDescent="0.4">
      <c r="A372" s="782" t="s">
        <v>599</v>
      </c>
      <c r="B372" s="783"/>
      <c r="C372" s="94"/>
      <c r="D372" s="94"/>
      <c r="E372" s="94"/>
      <c r="F372" s="159"/>
      <c r="G372" s="159"/>
      <c r="H372" s="1"/>
    </row>
    <row r="373" spans="1:8" ht="16.25" customHeight="1" thickBot="1" x14ac:dyDescent="0.4">
      <c r="A373" s="782" t="s">
        <v>672</v>
      </c>
      <c r="B373" s="783"/>
      <c r="C373" s="89">
        <v>3234.9</v>
      </c>
      <c r="D373" s="89">
        <v>3204.3</v>
      </c>
      <c r="E373" s="89">
        <v>3205.3</v>
      </c>
      <c r="F373" s="159"/>
      <c r="G373" s="159"/>
      <c r="H373" s="1"/>
    </row>
    <row r="374" spans="1:8" ht="16.25" customHeight="1" thickBot="1" x14ac:dyDescent="0.4">
      <c r="A374" s="782" t="s">
        <v>602</v>
      </c>
      <c r="B374" s="783"/>
      <c r="C374" s="86">
        <v>672.9</v>
      </c>
      <c r="D374" s="89">
        <v>361</v>
      </c>
      <c r="E374" s="89">
        <v>284</v>
      </c>
      <c r="F374" s="159"/>
      <c r="G374" s="159"/>
      <c r="H374" s="1"/>
    </row>
    <row r="375" spans="1:8" ht="16.25" customHeight="1" thickBot="1" x14ac:dyDescent="0.4">
      <c r="A375" s="782" t="s">
        <v>603</v>
      </c>
      <c r="B375" s="783"/>
      <c r="C375" s="94"/>
      <c r="D375" s="94"/>
      <c r="E375" s="94"/>
      <c r="F375" s="159"/>
      <c r="G375" s="159"/>
      <c r="H375" s="1"/>
    </row>
    <row r="376" spans="1:8" ht="21" customHeight="1" thickBot="1" x14ac:dyDescent="0.4">
      <c r="A376" s="782" t="s">
        <v>591</v>
      </c>
      <c r="B376" s="783"/>
      <c r="C376" s="89"/>
      <c r="D376" s="89"/>
      <c r="E376" s="89"/>
      <c r="F376" s="159"/>
      <c r="G376" s="159"/>
      <c r="H376" s="1"/>
    </row>
    <row r="377" spans="1:8" ht="23.4" customHeight="1" thickBot="1" x14ac:dyDescent="0.4">
      <c r="A377" s="784" t="s">
        <v>604</v>
      </c>
      <c r="B377" s="785"/>
      <c r="C377" s="89">
        <v>392.6</v>
      </c>
      <c r="D377" s="94"/>
      <c r="E377" s="94"/>
      <c r="F377" s="159"/>
      <c r="G377" s="159"/>
      <c r="H377" s="1"/>
    </row>
    <row r="378" spans="1:8" ht="30" customHeight="1" thickBot="1" x14ac:dyDescent="0.4">
      <c r="A378" s="784" t="s">
        <v>605</v>
      </c>
      <c r="B378" s="785"/>
      <c r="C378" s="86"/>
      <c r="D378" s="94"/>
      <c r="E378" s="94"/>
      <c r="F378" s="159"/>
      <c r="G378" s="159"/>
      <c r="H378" s="1"/>
    </row>
    <row r="379" spans="1:8" ht="24" customHeight="1" thickBot="1" x14ac:dyDescent="0.4">
      <c r="A379" s="787" t="s">
        <v>8</v>
      </c>
      <c r="B379" s="793"/>
      <c r="C379" s="154">
        <f>C380+C381</f>
        <v>0</v>
      </c>
      <c r="D379" s="154">
        <f>D380+D381</f>
        <v>0</v>
      </c>
      <c r="E379" s="154">
        <f>E380+E381</f>
        <v>0</v>
      </c>
      <c r="F379" s="159"/>
      <c r="G379" s="159"/>
      <c r="H379" s="1"/>
    </row>
    <row r="380" spans="1:8" ht="20" customHeight="1" thickBot="1" x14ac:dyDescent="0.4">
      <c r="A380" s="794" t="s">
        <v>666</v>
      </c>
      <c r="B380" s="795"/>
      <c r="C380" s="165"/>
      <c r="D380" s="166"/>
      <c r="E380" s="166"/>
      <c r="F380" s="159"/>
      <c r="G380" s="159"/>
      <c r="H380" s="1"/>
    </row>
    <row r="381" spans="1:8" ht="27" customHeight="1" thickBot="1" x14ac:dyDescent="0.4">
      <c r="A381" s="794" t="s">
        <v>489</v>
      </c>
      <c r="B381" s="795"/>
      <c r="C381" s="165"/>
      <c r="D381" s="166"/>
      <c r="E381" s="166"/>
      <c r="F381" s="159"/>
      <c r="G381" s="159"/>
      <c r="H381" s="1"/>
    </row>
    <row r="382" spans="1:8" ht="21.65" customHeight="1" thickBot="1" x14ac:dyDescent="0.4">
      <c r="A382" s="787" t="s">
        <v>667</v>
      </c>
      <c r="B382" s="788"/>
      <c r="C382" s="154">
        <f>C359+C379</f>
        <v>102684.79999999999</v>
      </c>
      <c r="D382" s="154">
        <f>D359+D379</f>
        <v>107945.2</v>
      </c>
      <c r="E382" s="154">
        <f>E359+E379</f>
        <v>112349.7</v>
      </c>
      <c r="F382" s="159"/>
      <c r="G382" s="159"/>
      <c r="H382" s="1"/>
    </row>
    <row r="383" spans="1:8" ht="21.65" customHeight="1" thickBot="1" x14ac:dyDescent="0.4">
      <c r="A383" s="782" t="s">
        <v>3</v>
      </c>
      <c r="B383" s="783"/>
      <c r="C383" s="94"/>
      <c r="D383" s="94"/>
      <c r="E383" s="94"/>
      <c r="F383" s="159"/>
      <c r="G383" s="159"/>
      <c r="H383" s="1"/>
    </row>
    <row r="384" spans="1:8" ht="21.65" customHeight="1" thickBot="1" x14ac:dyDescent="0.4">
      <c r="A384" s="782" t="s">
        <v>4</v>
      </c>
      <c r="B384" s="783"/>
      <c r="C384" s="93"/>
      <c r="D384" s="94"/>
      <c r="E384" s="94"/>
      <c r="F384" s="159"/>
      <c r="G384" s="159"/>
      <c r="H384" s="1"/>
    </row>
    <row r="385" spans="1:8" ht="15.5" thickBot="1" x14ac:dyDescent="0.4">
      <c r="A385" s="159"/>
      <c r="B385" s="159"/>
      <c r="C385" s="159"/>
      <c r="D385" s="159"/>
      <c r="E385" s="159"/>
      <c r="F385" s="159"/>
      <c r="G385" s="159"/>
      <c r="H385" s="1"/>
    </row>
    <row r="386" spans="1:8" ht="35" thickBot="1" x14ac:dyDescent="0.4">
      <c r="A386" s="8" t="s">
        <v>0</v>
      </c>
      <c r="B386" s="9" t="s">
        <v>1</v>
      </c>
      <c r="C386" s="9" t="s">
        <v>11</v>
      </c>
      <c r="D386" s="9" t="s">
        <v>574</v>
      </c>
      <c r="E386" s="9" t="s">
        <v>674</v>
      </c>
      <c r="F386" s="159"/>
      <c r="G386" s="159"/>
      <c r="H386" s="1"/>
    </row>
    <row r="387" spans="1:8" ht="15.5" thickBot="1" x14ac:dyDescent="0.4">
      <c r="A387" s="161">
        <v>1</v>
      </c>
      <c r="B387" s="162">
        <v>2</v>
      </c>
      <c r="C387" s="162">
        <v>3</v>
      </c>
      <c r="D387" s="162">
        <v>4</v>
      </c>
      <c r="E387" s="162">
        <v>5</v>
      </c>
      <c r="F387" s="159"/>
      <c r="G387" s="159"/>
      <c r="H387" s="1"/>
    </row>
    <row r="388" spans="1:8" ht="29.4" customHeight="1" thickBot="1" x14ac:dyDescent="0.4">
      <c r="A388" s="163"/>
      <c r="B388" s="164" t="s">
        <v>533</v>
      </c>
      <c r="C388" s="94"/>
      <c r="D388" s="94"/>
      <c r="E388" s="94"/>
      <c r="F388" s="159"/>
      <c r="G388" s="159"/>
      <c r="H388" s="1"/>
    </row>
    <row r="389" spans="1:8" ht="16.25" customHeight="1" thickBot="1" x14ac:dyDescent="0.4">
      <c r="A389" s="787" t="s">
        <v>9</v>
      </c>
      <c r="B389" s="788"/>
      <c r="C389" s="154">
        <f>C391+C395+C403+C404+C405+C407+C408</f>
        <v>275.39999999999998</v>
      </c>
      <c r="D389" s="154">
        <f>D391+D395+D403+D404+D405+D407+D408</f>
        <v>238.1</v>
      </c>
      <c r="E389" s="154">
        <f>E391+E395+E403+E404+E405+E407+E408</f>
        <v>242.1</v>
      </c>
      <c r="F389" s="159"/>
      <c r="G389" s="159"/>
      <c r="H389" s="1"/>
    </row>
    <row r="390" spans="1:8" ht="16.25" customHeight="1" x14ac:dyDescent="0.35">
      <c r="A390" s="789" t="s">
        <v>2</v>
      </c>
      <c r="B390" s="790"/>
      <c r="C390" s="158"/>
      <c r="D390" s="158"/>
      <c r="E390" s="158"/>
      <c r="F390" s="159"/>
      <c r="G390" s="159"/>
      <c r="H390" s="1"/>
    </row>
    <row r="391" spans="1:8" ht="16.25" customHeight="1" thickBot="1" x14ac:dyDescent="0.4">
      <c r="A391" s="791" t="s">
        <v>589</v>
      </c>
      <c r="B391" s="792"/>
      <c r="C391" s="160">
        <f>C392+C393+C394</f>
        <v>275.39999999999998</v>
      </c>
      <c r="D391" s="160">
        <f>D392+D393+D394</f>
        <v>238.1</v>
      </c>
      <c r="E391" s="160">
        <f>E392+E393+E394</f>
        <v>242.1</v>
      </c>
      <c r="F391" s="159"/>
      <c r="G391" s="159"/>
      <c r="H391" s="1"/>
    </row>
    <row r="392" spans="1:8" ht="16.25" customHeight="1" thickBot="1" x14ac:dyDescent="0.4">
      <c r="A392" s="784" t="s">
        <v>663</v>
      </c>
      <c r="B392" s="785"/>
      <c r="C392" s="86">
        <v>275.39999999999998</v>
      </c>
      <c r="D392" s="89">
        <v>238.1</v>
      </c>
      <c r="E392" s="86">
        <v>242.1</v>
      </c>
      <c r="F392" s="159"/>
      <c r="G392" s="159"/>
      <c r="H392" s="1"/>
    </row>
    <row r="393" spans="1:8" ht="27.65" customHeight="1" thickBot="1" x14ac:dyDescent="0.4">
      <c r="A393" s="784" t="s">
        <v>664</v>
      </c>
      <c r="B393" s="785"/>
      <c r="C393" s="86"/>
      <c r="D393" s="94"/>
      <c r="E393" s="94"/>
      <c r="F393" s="159"/>
      <c r="G393" s="159"/>
      <c r="H393" s="1"/>
    </row>
    <row r="394" spans="1:8" ht="30" customHeight="1" thickBot="1" x14ac:dyDescent="0.4">
      <c r="A394" s="784" t="s">
        <v>665</v>
      </c>
      <c r="B394" s="786"/>
      <c r="C394" s="86"/>
      <c r="D394" s="94"/>
      <c r="E394" s="94"/>
      <c r="F394" s="159"/>
      <c r="G394" s="159"/>
      <c r="H394" s="1"/>
    </row>
    <row r="395" spans="1:8" ht="28.25" customHeight="1" thickBot="1" x14ac:dyDescent="0.4">
      <c r="A395" s="784" t="s">
        <v>7</v>
      </c>
      <c r="B395" s="785"/>
      <c r="C395" s="93">
        <f>C396+C397+C398+C399+C400+C401</f>
        <v>0</v>
      </c>
      <c r="D395" s="93">
        <f>D396+D397+D398+D399+D400+D401</f>
        <v>0</v>
      </c>
      <c r="E395" s="93">
        <f>E396+E397+E398+E399+E400+E401</f>
        <v>0</v>
      </c>
      <c r="F395" s="159"/>
      <c r="G395" s="159"/>
      <c r="H395" s="1"/>
    </row>
    <row r="396" spans="1:8" ht="29.4" customHeight="1" thickBot="1" x14ac:dyDescent="0.4">
      <c r="A396" s="784" t="s">
        <v>590</v>
      </c>
      <c r="B396" s="785"/>
      <c r="C396" s="89"/>
      <c r="D396" s="93"/>
      <c r="E396" s="93"/>
      <c r="F396" s="159"/>
      <c r="G396" s="159"/>
      <c r="H396" s="1"/>
    </row>
    <row r="397" spans="1:8" ht="29.4" customHeight="1" thickBot="1" x14ac:dyDescent="0.4">
      <c r="A397" s="784" t="s">
        <v>661</v>
      </c>
      <c r="B397" s="785"/>
      <c r="C397" s="89"/>
      <c r="D397" s="89"/>
      <c r="E397" s="89"/>
      <c r="F397" s="159"/>
      <c r="G397" s="159"/>
      <c r="H397" s="1"/>
    </row>
    <row r="398" spans="1:8" ht="20.399999999999999" customHeight="1" thickBot="1" x14ac:dyDescent="0.4">
      <c r="A398" s="784" t="s">
        <v>662</v>
      </c>
      <c r="B398" s="785"/>
      <c r="C398" s="86"/>
      <c r="D398" s="94"/>
      <c r="E398" s="94"/>
      <c r="F398" s="159"/>
      <c r="G398" s="159"/>
      <c r="H398" s="1"/>
    </row>
    <row r="399" spans="1:8" ht="28.25" customHeight="1" thickBot="1" x14ac:dyDescent="0.4">
      <c r="A399" s="784" t="s">
        <v>598</v>
      </c>
      <c r="B399" s="785"/>
      <c r="C399" s="86"/>
      <c r="D399" s="94"/>
      <c r="E399" s="94"/>
      <c r="F399" s="159"/>
      <c r="G399" s="159"/>
      <c r="H399" s="1"/>
    </row>
    <row r="400" spans="1:8" ht="23.4" customHeight="1" thickBot="1" x14ac:dyDescent="0.4">
      <c r="A400" s="784" t="s">
        <v>600</v>
      </c>
      <c r="B400" s="785"/>
      <c r="C400" s="86"/>
      <c r="D400" s="94"/>
      <c r="E400" s="94"/>
      <c r="F400" s="159"/>
      <c r="G400" s="159"/>
      <c r="H400" s="1"/>
    </row>
    <row r="401" spans="1:8" ht="16.25" customHeight="1" thickBot="1" x14ac:dyDescent="0.4">
      <c r="A401" s="782" t="s">
        <v>601</v>
      </c>
      <c r="B401" s="783"/>
      <c r="C401" s="86"/>
      <c r="D401" s="94"/>
      <c r="E401" s="94"/>
      <c r="F401" s="159"/>
      <c r="G401" s="159"/>
      <c r="H401" s="1"/>
    </row>
    <row r="402" spans="1:8" ht="16.25" customHeight="1" thickBot="1" x14ac:dyDescent="0.4">
      <c r="A402" s="782" t="s">
        <v>599</v>
      </c>
      <c r="B402" s="783"/>
      <c r="C402" s="94"/>
      <c r="D402" s="94"/>
      <c r="E402" s="94"/>
      <c r="F402" s="159"/>
      <c r="G402" s="159"/>
      <c r="H402" s="1"/>
    </row>
    <row r="403" spans="1:8" ht="16.25" customHeight="1" thickBot="1" x14ac:dyDescent="0.4">
      <c r="A403" s="782" t="s">
        <v>613</v>
      </c>
      <c r="B403" s="783"/>
      <c r="C403" s="94"/>
      <c r="D403" s="94"/>
      <c r="E403" s="94"/>
      <c r="F403" s="159"/>
      <c r="G403" s="159"/>
      <c r="H403" s="1"/>
    </row>
    <row r="404" spans="1:8" ht="16.25" customHeight="1" thickBot="1" x14ac:dyDescent="0.4">
      <c r="A404" s="782" t="s">
        <v>602</v>
      </c>
      <c r="B404" s="783"/>
      <c r="C404" s="94"/>
      <c r="D404" s="94"/>
      <c r="E404" s="94"/>
      <c r="F404" s="159"/>
      <c r="G404" s="159"/>
      <c r="H404" s="1"/>
    </row>
    <row r="405" spans="1:8" ht="16.25" customHeight="1" thickBot="1" x14ac:dyDescent="0.4">
      <c r="A405" s="782" t="s">
        <v>603</v>
      </c>
      <c r="B405" s="783"/>
      <c r="C405" s="94"/>
      <c r="D405" s="94"/>
      <c r="E405" s="94"/>
      <c r="F405" s="159"/>
      <c r="G405" s="159"/>
      <c r="H405" s="1"/>
    </row>
    <row r="406" spans="1:8" ht="25.25" customHeight="1" thickBot="1" x14ac:dyDescent="0.4">
      <c r="A406" s="782" t="s">
        <v>591</v>
      </c>
      <c r="B406" s="783"/>
      <c r="C406" s="89"/>
      <c r="D406" s="89"/>
      <c r="E406" s="89"/>
      <c r="F406" s="159"/>
      <c r="G406" s="159"/>
      <c r="H406" s="1"/>
    </row>
    <row r="407" spans="1:8" ht="22.25" customHeight="1" thickBot="1" x14ac:dyDescent="0.4">
      <c r="A407" s="784" t="s">
        <v>604</v>
      </c>
      <c r="B407" s="785"/>
      <c r="C407" s="86"/>
      <c r="D407" s="94"/>
      <c r="E407" s="94"/>
      <c r="F407" s="159"/>
      <c r="G407" s="159"/>
      <c r="H407" s="1"/>
    </row>
    <row r="408" spans="1:8" ht="24.65" customHeight="1" thickBot="1" x14ac:dyDescent="0.4">
      <c r="A408" s="784" t="s">
        <v>605</v>
      </c>
      <c r="B408" s="785"/>
      <c r="C408" s="86"/>
      <c r="D408" s="94"/>
      <c r="E408" s="94"/>
      <c r="F408" s="159"/>
      <c r="G408" s="159"/>
      <c r="H408" s="1"/>
    </row>
    <row r="409" spans="1:8" ht="27.65" customHeight="1" thickBot="1" x14ac:dyDescent="0.4">
      <c r="A409" s="787" t="s">
        <v>8</v>
      </c>
      <c r="B409" s="793"/>
      <c r="C409" s="154">
        <f>C410+C411</f>
        <v>0</v>
      </c>
      <c r="D409" s="154">
        <f>D410+D411</f>
        <v>0</v>
      </c>
      <c r="E409" s="154">
        <f>E410+E411</f>
        <v>0</v>
      </c>
      <c r="F409" s="159"/>
      <c r="G409" s="159"/>
      <c r="H409" s="1"/>
    </row>
    <row r="410" spans="1:8" ht="21" customHeight="1" thickBot="1" x14ac:dyDescent="0.4">
      <c r="A410" s="794" t="s">
        <v>666</v>
      </c>
      <c r="B410" s="795"/>
      <c r="C410" s="165"/>
      <c r="D410" s="166"/>
      <c r="E410" s="166"/>
      <c r="F410" s="159"/>
      <c r="G410" s="159"/>
      <c r="H410" s="1"/>
    </row>
    <row r="411" spans="1:8" ht="26.4" customHeight="1" thickBot="1" x14ac:dyDescent="0.4">
      <c r="A411" s="794" t="s">
        <v>489</v>
      </c>
      <c r="B411" s="795"/>
      <c r="C411" s="165"/>
      <c r="D411" s="166"/>
      <c r="E411" s="166"/>
      <c r="F411" s="159"/>
      <c r="G411" s="159"/>
      <c r="H411" s="1"/>
    </row>
    <row r="412" spans="1:8" ht="22.25" customHeight="1" thickBot="1" x14ac:dyDescent="0.4">
      <c r="A412" s="787" t="s">
        <v>667</v>
      </c>
      <c r="B412" s="788"/>
      <c r="C412" s="154">
        <f>C389+C409</f>
        <v>275.39999999999998</v>
      </c>
      <c r="D412" s="154">
        <f>D389+D409</f>
        <v>238.1</v>
      </c>
      <c r="E412" s="154">
        <f>E389+E409</f>
        <v>242.1</v>
      </c>
      <c r="F412" s="159"/>
      <c r="G412" s="159"/>
      <c r="H412" s="1"/>
    </row>
    <row r="413" spans="1:8" ht="22.25" customHeight="1" thickBot="1" x14ac:dyDescent="0.4">
      <c r="A413" s="782" t="s">
        <v>3</v>
      </c>
      <c r="B413" s="783"/>
      <c r="C413" s="94"/>
      <c r="D413" s="94"/>
      <c r="E413" s="94"/>
      <c r="F413" s="159"/>
      <c r="G413" s="159"/>
      <c r="H413" s="1"/>
    </row>
    <row r="414" spans="1:8" ht="31.25" customHeight="1" thickBot="1" x14ac:dyDescent="0.4">
      <c r="A414" s="782" t="s">
        <v>4</v>
      </c>
      <c r="B414" s="783"/>
      <c r="C414" s="93"/>
      <c r="D414" s="94"/>
      <c r="E414" s="94"/>
      <c r="F414" s="159"/>
      <c r="G414" s="159"/>
      <c r="H414" s="1"/>
    </row>
    <row r="415" spans="1:8" ht="15.5" thickBot="1" x14ac:dyDescent="0.4">
      <c r="A415" s="159"/>
      <c r="B415" s="159"/>
      <c r="C415" s="159"/>
      <c r="D415" s="159"/>
      <c r="E415" s="159"/>
      <c r="F415" s="159"/>
      <c r="G415" s="159"/>
      <c r="H415" s="1"/>
    </row>
    <row r="416" spans="1:8" ht="35" thickBot="1" x14ac:dyDescent="0.4">
      <c r="A416" s="8" t="s">
        <v>0</v>
      </c>
      <c r="B416" s="9" t="s">
        <v>1</v>
      </c>
      <c r="C416" s="9" t="s">
        <v>11</v>
      </c>
      <c r="D416" s="9" t="s">
        <v>574</v>
      </c>
      <c r="E416" s="9" t="s">
        <v>674</v>
      </c>
      <c r="F416" s="159"/>
      <c r="G416" s="159"/>
      <c r="H416" s="1"/>
    </row>
    <row r="417" spans="1:8" ht="16.25" customHeight="1" thickBot="1" x14ac:dyDescent="0.4">
      <c r="A417" s="161">
        <v>1</v>
      </c>
      <c r="B417" s="162">
        <v>2</v>
      </c>
      <c r="C417" s="162">
        <v>3</v>
      </c>
      <c r="D417" s="162">
        <v>4</v>
      </c>
      <c r="E417" s="162">
        <v>5</v>
      </c>
      <c r="F417" s="159"/>
      <c r="G417" s="159"/>
      <c r="H417" s="1"/>
    </row>
    <row r="418" spans="1:8" ht="15.5" thickBot="1" x14ac:dyDescent="0.4">
      <c r="A418" s="163"/>
      <c r="B418" s="164" t="s">
        <v>534</v>
      </c>
      <c r="C418" s="94"/>
      <c r="D418" s="94"/>
      <c r="E418" s="94"/>
      <c r="F418" s="159"/>
      <c r="G418" s="159"/>
      <c r="H418" s="1"/>
    </row>
    <row r="419" spans="1:8" ht="16.25" customHeight="1" thickBot="1" x14ac:dyDescent="0.4">
      <c r="A419" s="787" t="s">
        <v>9</v>
      </c>
      <c r="B419" s="788"/>
      <c r="C419" s="154">
        <f>C421+C425+C433+C434+C435+C437+C438</f>
        <v>32016.800000000003</v>
      </c>
      <c r="D419" s="154">
        <f t="shared" ref="D419:E419" si="1">D421+D425+D433+D434+D435+D437+D438</f>
        <v>32841.699999999997</v>
      </c>
      <c r="E419" s="154">
        <f t="shared" si="1"/>
        <v>34509.9</v>
      </c>
      <c r="F419" s="159"/>
      <c r="G419" s="159"/>
      <c r="H419" s="1"/>
    </row>
    <row r="420" spans="1:8" ht="16.25" customHeight="1" x14ac:dyDescent="0.35">
      <c r="A420" s="789" t="s">
        <v>2</v>
      </c>
      <c r="B420" s="790"/>
      <c r="C420" s="158"/>
      <c r="D420" s="158"/>
      <c r="E420" s="158"/>
      <c r="F420" s="159"/>
      <c r="G420" s="159"/>
      <c r="H420" s="1"/>
    </row>
    <row r="421" spans="1:8" ht="16.25" customHeight="1" thickBot="1" x14ac:dyDescent="0.4">
      <c r="A421" s="791" t="s">
        <v>589</v>
      </c>
      <c r="B421" s="792"/>
      <c r="C421" s="160">
        <f>C422+C423+C424</f>
        <v>20352.2</v>
      </c>
      <c r="D421" s="160">
        <f t="shared" ref="D421" si="2">D422+D423+D424</f>
        <v>21238.799999999999</v>
      </c>
      <c r="E421" s="160">
        <f>E422+E423+E424</f>
        <v>22650.799999999999</v>
      </c>
      <c r="F421" s="159"/>
      <c r="G421" s="159"/>
      <c r="H421" s="1"/>
    </row>
    <row r="422" spans="1:8" ht="18.649999999999999" customHeight="1" thickBot="1" x14ac:dyDescent="0.4">
      <c r="A422" s="784" t="s">
        <v>663</v>
      </c>
      <c r="B422" s="785"/>
      <c r="C422" s="86">
        <v>20352.2</v>
      </c>
      <c r="D422" s="89">
        <v>21238.799999999999</v>
      </c>
      <c r="E422" s="86">
        <v>22650.799999999999</v>
      </c>
      <c r="F422" s="159"/>
      <c r="G422" s="159"/>
      <c r="H422" s="1"/>
    </row>
    <row r="423" spans="1:8" ht="23.4" customHeight="1" thickBot="1" x14ac:dyDescent="0.4">
      <c r="A423" s="784" t="s">
        <v>664</v>
      </c>
      <c r="B423" s="785"/>
      <c r="C423" s="86"/>
      <c r="D423" s="94"/>
      <c r="E423" s="94"/>
      <c r="F423" s="159"/>
      <c r="G423" s="159"/>
      <c r="H423" s="1"/>
    </row>
    <row r="424" spans="1:8" ht="29.4" customHeight="1" thickBot="1" x14ac:dyDescent="0.4">
      <c r="A424" s="784" t="s">
        <v>665</v>
      </c>
      <c r="B424" s="786"/>
      <c r="C424" s="86"/>
      <c r="D424" s="94"/>
      <c r="E424" s="94"/>
      <c r="F424" s="159"/>
      <c r="G424" s="159"/>
      <c r="H424" s="1"/>
    </row>
    <row r="425" spans="1:8" ht="29.4" customHeight="1" thickBot="1" x14ac:dyDescent="0.4">
      <c r="A425" s="784" t="s">
        <v>7</v>
      </c>
      <c r="B425" s="785"/>
      <c r="C425" s="93">
        <f>C426+C427+C428+C429+C430+C431</f>
        <v>11197.1</v>
      </c>
      <c r="D425" s="93">
        <f t="shared" ref="D425:E425" si="3">D426+D427+D428+D429+D430+D431</f>
        <v>11229.400000000001</v>
      </c>
      <c r="E425" s="93">
        <f t="shared" si="3"/>
        <v>11295.100000000002</v>
      </c>
      <c r="F425" s="159"/>
      <c r="G425" s="159"/>
      <c r="H425" s="1"/>
    </row>
    <row r="426" spans="1:8" ht="28.25" customHeight="1" thickBot="1" x14ac:dyDescent="0.4">
      <c r="A426" s="784" t="s">
        <v>590</v>
      </c>
      <c r="B426" s="785"/>
      <c r="C426" s="89">
        <v>1116.9000000000001</v>
      </c>
      <c r="D426" s="89">
        <v>1115.0999999999999</v>
      </c>
      <c r="E426" s="89">
        <v>1115.0999999999999</v>
      </c>
      <c r="F426" s="159"/>
      <c r="G426" s="159"/>
      <c r="H426" s="1"/>
    </row>
    <row r="427" spans="1:8" ht="32" customHeight="1" thickBot="1" x14ac:dyDescent="0.4">
      <c r="A427" s="784" t="s">
        <v>661</v>
      </c>
      <c r="B427" s="785"/>
      <c r="C427" s="89">
        <v>9605.1</v>
      </c>
      <c r="D427" s="89">
        <v>9609.2000000000007</v>
      </c>
      <c r="E427" s="89">
        <v>9658.7000000000007</v>
      </c>
      <c r="F427" s="159"/>
      <c r="G427" s="159"/>
      <c r="H427" s="1"/>
    </row>
    <row r="428" spans="1:8" ht="16.25" customHeight="1" thickBot="1" x14ac:dyDescent="0.4">
      <c r="A428" s="784" t="s">
        <v>662</v>
      </c>
      <c r="B428" s="785"/>
      <c r="C428" s="89">
        <v>100.7</v>
      </c>
      <c r="D428" s="89">
        <v>100.7</v>
      </c>
      <c r="E428" s="89">
        <v>100.7</v>
      </c>
      <c r="F428" s="159"/>
      <c r="G428" s="159"/>
      <c r="H428" s="1"/>
    </row>
    <row r="429" spans="1:8" ht="23.4" customHeight="1" thickBot="1" x14ac:dyDescent="0.4">
      <c r="A429" s="784" t="s">
        <v>598</v>
      </c>
      <c r="B429" s="785"/>
      <c r="C429" s="89">
        <v>374.4</v>
      </c>
      <c r="D429" s="86">
        <v>404.4</v>
      </c>
      <c r="E429" s="86">
        <v>420.6</v>
      </c>
      <c r="F429" s="159"/>
      <c r="G429" s="159"/>
      <c r="H429" s="1"/>
    </row>
    <row r="430" spans="1:8" ht="30" customHeight="1" thickBot="1" x14ac:dyDescent="0.4">
      <c r="A430" s="784" t="s">
        <v>600</v>
      </c>
      <c r="B430" s="785"/>
      <c r="C430" s="86"/>
      <c r="D430" s="94"/>
      <c r="E430" s="94"/>
      <c r="F430" s="159"/>
      <c r="G430" s="159"/>
      <c r="H430" s="1"/>
    </row>
    <row r="431" spans="1:8" ht="16.25" customHeight="1" thickBot="1" x14ac:dyDescent="0.4">
      <c r="A431" s="782" t="s">
        <v>601</v>
      </c>
      <c r="B431" s="783"/>
      <c r="C431" s="86"/>
      <c r="D431" s="94"/>
      <c r="E431" s="94"/>
      <c r="F431" s="159"/>
      <c r="G431" s="159"/>
      <c r="H431" s="1"/>
    </row>
    <row r="432" spans="1:8" ht="16.25" customHeight="1" thickBot="1" x14ac:dyDescent="0.4">
      <c r="A432" s="782" t="s">
        <v>599</v>
      </c>
      <c r="B432" s="783"/>
      <c r="C432" s="94"/>
      <c r="D432" s="94"/>
      <c r="E432" s="94"/>
      <c r="F432" s="159"/>
      <c r="G432" s="159"/>
      <c r="H432" s="1"/>
    </row>
    <row r="433" spans="1:8" ht="16.25" customHeight="1" thickBot="1" x14ac:dyDescent="0.4">
      <c r="A433" s="782" t="s">
        <v>613</v>
      </c>
      <c r="B433" s="783"/>
      <c r="C433" s="89">
        <v>320.5</v>
      </c>
      <c r="D433" s="89">
        <v>310.8</v>
      </c>
      <c r="E433" s="89">
        <v>556.79999999999995</v>
      </c>
      <c r="F433" s="159"/>
      <c r="G433" s="159"/>
      <c r="H433" s="1"/>
    </row>
    <row r="434" spans="1:8" ht="16.25" customHeight="1" thickBot="1" x14ac:dyDescent="0.4">
      <c r="A434" s="782" t="s">
        <v>602</v>
      </c>
      <c r="B434" s="783"/>
      <c r="C434" s="86">
        <v>62.7</v>
      </c>
      <c r="D434" s="86">
        <v>62.7</v>
      </c>
      <c r="E434" s="86">
        <v>7.2</v>
      </c>
      <c r="F434" s="159"/>
      <c r="G434" s="159"/>
      <c r="H434" s="1"/>
    </row>
    <row r="435" spans="1:8" ht="25.25" customHeight="1" thickBot="1" x14ac:dyDescent="0.4">
      <c r="A435" s="782" t="s">
        <v>603</v>
      </c>
      <c r="B435" s="783"/>
      <c r="C435" s="94"/>
      <c r="D435" s="94"/>
      <c r="E435" s="94"/>
      <c r="F435" s="159"/>
      <c r="G435" s="159"/>
      <c r="H435" s="1"/>
    </row>
    <row r="436" spans="1:8" ht="16.25" customHeight="1" thickBot="1" x14ac:dyDescent="0.4">
      <c r="A436" s="782" t="s">
        <v>591</v>
      </c>
      <c r="B436" s="783"/>
      <c r="C436" s="89"/>
      <c r="D436" s="89"/>
      <c r="E436" s="89"/>
      <c r="F436" s="159"/>
      <c r="G436" s="159"/>
      <c r="H436" s="1"/>
    </row>
    <row r="437" spans="1:8" ht="22.25" customHeight="1" thickBot="1" x14ac:dyDescent="0.4">
      <c r="A437" s="784" t="s">
        <v>604</v>
      </c>
      <c r="B437" s="785"/>
      <c r="C437" s="86">
        <v>84.3</v>
      </c>
      <c r="D437" s="86">
        <v>0</v>
      </c>
      <c r="E437" s="86">
        <v>0</v>
      </c>
      <c r="F437" s="159"/>
      <c r="G437" s="159"/>
      <c r="H437" s="1"/>
    </row>
    <row r="438" spans="1:8" ht="27" customHeight="1" thickBot="1" x14ac:dyDescent="0.4">
      <c r="A438" s="784" t="s">
        <v>605</v>
      </c>
      <c r="B438" s="785"/>
      <c r="C438" s="86"/>
      <c r="D438" s="94"/>
      <c r="E438" s="94"/>
      <c r="F438" s="159"/>
      <c r="G438" s="159"/>
      <c r="H438" s="1"/>
    </row>
    <row r="439" spans="1:8" ht="23" customHeight="1" thickBot="1" x14ac:dyDescent="0.4">
      <c r="A439" s="787" t="s">
        <v>8</v>
      </c>
      <c r="B439" s="793"/>
      <c r="C439" s="154">
        <f>C440+C441</f>
        <v>36690.800000000003</v>
      </c>
      <c r="D439" s="154">
        <f t="shared" ref="D439:E439" si="4">D440+D441</f>
        <v>37410</v>
      </c>
      <c r="E439" s="154">
        <f t="shared" si="4"/>
        <v>37720</v>
      </c>
      <c r="F439" s="159"/>
      <c r="G439" s="159"/>
      <c r="H439" s="1"/>
    </row>
    <row r="440" spans="1:8" ht="26" customHeight="1" thickBot="1" x14ac:dyDescent="0.4">
      <c r="A440" s="794" t="s">
        <v>666</v>
      </c>
      <c r="B440" s="795"/>
      <c r="C440" s="165">
        <v>36690.800000000003</v>
      </c>
      <c r="D440" s="165">
        <v>37410</v>
      </c>
      <c r="E440" s="165">
        <v>37720</v>
      </c>
      <c r="F440" s="159"/>
      <c r="G440" s="159"/>
      <c r="H440" s="1"/>
    </row>
    <row r="441" spans="1:8" ht="24.65" customHeight="1" thickBot="1" x14ac:dyDescent="0.4">
      <c r="A441" s="794" t="s">
        <v>489</v>
      </c>
      <c r="B441" s="795"/>
      <c r="C441" s="165"/>
      <c r="D441" s="166"/>
      <c r="E441" s="166"/>
      <c r="F441" s="159"/>
      <c r="G441" s="159"/>
      <c r="H441" s="1"/>
    </row>
    <row r="442" spans="1:8" ht="30" customHeight="1" thickBot="1" x14ac:dyDescent="0.4">
      <c r="A442" s="787" t="s">
        <v>667</v>
      </c>
      <c r="B442" s="788"/>
      <c r="C442" s="154">
        <f>C419+C439</f>
        <v>68707.600000000006</v>
      </c>
      <c r="D442" s="154">
        <f t="shared" ref="D442:E442" si="5">D419+D439</f>
        <v>70251.7</v>
      </c>
      <c r="E442" s="154">
        <f t="shared" si="5"/>
        <v>72229.899999999994</v>
      </c>
      <c r="F442" s="159"/>
      <c r="G442" s="159"/>
      <c r="H442" s="1"/>
    </row>
    <row r="443" spans="1:8" ht="27.65" customHeight="1" thickBot="1" x14ac:dyDescent="0.4">
      <c r="A443" s="782" t="s">
        <v>3</v>
      </c>
      <c r="B443" s="783"/>
      <c r="C443" s="94"/>
      <c r="D443" s="94"/>
      <c r="E443" s="94"/>
      <c r="F443" s="159"/>
      <c r="G443" s="159"/>
      <c r="H443" s="1"/>
    </row>
    <row r="444" spans="1:8" ht="29.4" customHeight="1" thickBot="1" x14ac:dyDescent="0.4">
      <c r="A444" s="782" t="s">
        <v>4</v>
      </c>
      <c r="B444" s="783"/>
      <c r="C444" s="93">
        <v>5453.6</v>
      </c>
      <c r="D444" s="94"/>
      <c r="E444" s="94"/>
      <c r="F444" s="159"/>
      <c r="G444" s="159"/>
      <c r="H444" s="1"/>
    </row>
    <row r="445" spans="1:8" ht="15.5" thickBot="1" x14ac:dyDescent="0.4">
      <c r="A445" s="159"/>
      <c r="B445" s="159"/>
      <c r="C445" s="159"/>
      <c r="D445" s="159"/>
      <c r="E445" s="159"/>
      <c r="F445" s="159"/>
      <c r="G445" s="159"/>
      <c r="H445" s="1"/>
    </row>
    <row r="446" spans="1:8" ht="35" thickBot="1" x14ac:dyDescent="0.4">
      <c r="A446" s="8" t="s">
        <v>0</v>
      </c>
      <c r="B446" s="9" t="s">
        <v>1</v>
      </c>
      <c r="C446" s="9" t="s">
        <v>11</v>
      </c>
      <c r="D446" s="9" t="s">
        <v>574</v>
      </c>
      <c r="E446" s="9" t="s">
        <v>674</v>
      </c>
      <c r="F446" s="159"/>
      <c r="G446" s="159"/>
      <c r="H446" s="1"/>
    </row>
    <row r="447" spans="1:8" ht="16.25" customHeight="1" thickBot="1" x14ac:dyDescent="0.4">
      <c r="A447" s="161">
        <v>1</v>
      </c>
      <c r="B447" s="162">
        <v>2</v>
      </c>
      <c r="C447" s="162">
        <v>3</v>
      </c>
      <c r="D447" s="162">
        <v>4</v>
      </c>
      <c r="E447" s="162">
        <v>5</v>
      </c>
      <c r="F447" s="159"/>
      <c r="G447" s="159"/>
      <c r="H447" s="1"/>
    </row>
    <row r="448" spans="1:8" ht="15.5" thickBot="1" x14ac:dyDescent="0.4">
      <c r="A448" s="163"/>
      <c r="B448" s="164" t="s">
        <v>535</v>
      </c>
      <c r="C448" s="94"/>
      <c r="D448" s="94"/>
      <c r="E448" s="94"/>
      <c r="F448" s="159"/>
      <c r="G448" s="159"/>
      <c r="H448" s="1"/>
    </row>
    <row r="449" spans="1:8" ht="16.25" customHeight="1" thickBot="1" x14ac:dyDescent="0.4">
      <c r="A449" s="787" t="s">
        <v>9</v>
      </c>
      <c r="B449" s="788"/>
      <c r="C449" s="154">
        <f>C451+C455+C463+C464+C465+C467+C468</f>
        <v>1285.5</v>
      </c>
      <c r="D449" s="154">
        <f>D451+D455+D463+D464+D465+D467+D468</f>
        <v>1471.4999999999998</v>
      </c>
      <c r="E449" s="154">
        <f>E451+E455+E463+E464+E465+E467+E468</f>
        <v>1473.3</v>
      </c>
      <c r="F449" s="159"/>
      <c r="G449" s="159"/>
      <c r="H449" s="1"/>
    </row>
    <row r="450" spans="1:8" ht="16.25" customHeight="1" x14ac:dyDescent="0.35">
      <c r="A450" s="789" t="s">
        <v>2</v>
      </c>
      <c r="B450" s="790"/>
      <c r="C450" s="158"/>
      <c r="D450" s="158"/>
      <c r="E450" s="158"/>
      <c r="F450" s="159"/>
      <c r="G450" s="159"/>
      <c r="H450" s="1"/>
    </row>
    <row r="451" spans="1:8" ht="16.25" customHeight="1" thickBot="1" x14ac:dyDescent="0.4">
      <c r="A451" s="791" t="s">
        <v>589</v>
      </c>
      <c r="B451" s="792"/>
      <c r="C451" s="160">
        <f>C452+C453+C454</f>
        <v>123.4</v>
      </c>
      <c r="D451" s="160">
        <f>D452+D453+D454</f>
        <v>325.60000000000002</v>
      </c>
      <c r="E451" s="160">
        <f>E452+E453+E454</f>
        <v>327.39999999999998</v>
      </c>
      <c r="F451" s="159"/>
      <c r="G451" s="159"/>
      <c r="H451" s="1"/>
    </row>
    <row r="452" spans="1:8" ht="16.25" customHeight="1" thickBot="1" x14ac:dyDescent="0.4">
      <c r="A452" s="784" t="s">
        <v>663</v>
      </c>
      <c r="B452" s="785"/>
      <c r="C452" s="86">
        <v>40.4</v>
      </c>
      <c r="D452" s="89">
        <v>242.6</v>
      </c>
      <c r="E452" s="86">
        <v>244.4</v>
      </c>
      <c r="F452" s="159"/>
      <c r="G452" s="159"/>
      <c r="H452" s="1"/>
    </row>
    <row r="453" spans="1:8" ht="16.25" customHeight="1" thickBot="1" x14ac:dyDescent="0.4">
      <c r="A453" s="784" t="s">
        <v>664</v>
      </c>
      <c r="B453" s="785"/>
      <c r="C453" s="89">
        <v>83</v>
      </c>
      <c r="D453" s="89">
        <v>83</v>
      </c>
      <c r="E453" s="89">
        <v>83</v>
      </c>
      <c r="F453" s="159"/>
      <c r="G453" s="159"/>
      <c r="H453" s="1"/>
    </row>
    <row r="454" spans="1:8" ht="26" customHeight="1" thickBot="1" x14ac:dyDescent="0.4">
      <c r="A454" s="784" t="s">
        <v>665</v>
      </c>
      <c r="B454" s="786"/>
      <c r="C454" s="86"/>
      <c r="D454" s="94"/>
      <c r="E454" s="94"/>
      <c r="F454" s="159"/>
      <c r="G454" s="159"/>
      <c r="H454" s="1"/>
    </row>
    <row r="455" spans="1:8" ht="27" customHeight="1" thickBot="1" x14ac:dyDescent="0.4">
      <c r="A455" s="784" t="s">
        <v>7</v>
      </c>
      <c r="B455" s="785"/>
      <c r="C455" s="93">
        <f>C456+C457+C458+C459+C460+C461</f>
        <v>1120.5999999999999</v>
      </c>
      <c r="D455" s="93">
        <f>D456+D457+D458+D459+D460+D461</f>
        <v>1141.0999999999999</v>
      </c>
      <c r="E455" s="93">
        <f>E456+E457+E458+E459+E460+E461</f>
        <v>1141.0999999999999</v>
      </c>
      <c r="F455" s="159"/>
      <c r="G455" s="159"/>
      <c r="H455" s="1"/>
    </row>
    <row r="456" spans="1:8" ht="26.4" customHeight="1" thickBot="1" x14ac:dyDescent="0.4">
      <c r="A456" s="784" t="s">
        <v>590</v>
      </c>
      <c r="B456" s="785"/>
      <c r="C456" s="89"/>
      <c r="D456" s="93"/>
      <c r="E456" s="93"/>
      <c r="F456" s="159"/>
      <c r="G456" s="159"/>
      <c r="H456" s="1"/>
    </row>
    <row r="457" spans="1:8" ht="28.25" customHeight="1" thickBot="1" x14ac:dyDescent="0.4">
      <c r="A457" s="784" t="s">
        <v>661</v>
      </c>
      <c r="B457" s="785"/>
      <c r="C457" s="89">
        <v>1120.5999999999999</v>
      </c>
      <c r="D457" s="89">
        <v>1141.0999999999999</v>
      </c>
      <c r="E457" s="89">
        <v>1141.0999999999999</v>
      </c>
      <c r="F457" s="159"/>
      <c r="G457" s="159"/>
      <c r="H457" s="1"/>
    </row>
    <row r="458" spans="1:8" ht="16.25" customHeight="1" thickBot="1" x14ac:dyDescent="0.4">
      <c r="A458" s="784" t="s">
        <v>662</v>
      </c>
      <c r="B458" s="785"/>
      <c r="C458" s="86"/>
      <c r="D458" s="94"/>
      <c r="E458" s="94"/>
      <c r="F458" s="159"/>
      <c r="G458" s="159"/>
      <c r="H458" s="1"/>
    </row>
    <row r="459" spans="1:8" ht="24.65" customHeight="1" thickBot="1" x14ac:dyDescent="0.4">
      <c r="A459" s="784" t="s">
        <v>598</v>
      </c>
      <c r="B459" s="785"/>
      <c r="C459" s="86"/>
      <c r="D459" s="94"/>
      <c r="E459" s="94"/>
      <c r="F459" s="159"/>
      <c r="G459" s="159"/>
      <c r="H459" s="1"/>
    </row>
    <row r="460" spans="1:8" ht="26.4" customHeight="1" thickBot="1" x14ac:dyDescent="0.4">
      <c r="A460" s="784" t="s">
        <v>600</v>
      </c>
      <c r="B460" s="785"/>
      <c r="C460" s="86"/>
      <c r="D460" s="94"/>
      <c r="E460" s="94"/>
      <c r="F460" s="159"/>
      <c r="G460" s="159"/>
      <c r="H460" s="1"/>
    </row>
    <row r="461" spans="1:8" ht="16.25" customHeight="1" thickBot="1" x14ac:dyDescent="0.4">
      <c r="A461" s="782" t="s">
        <v>601</v>
      </c>
      <c r="B461" s="783"/>
      <c r="C461" s="86"/>
      <c r="D461" s="94"/>
      <c r="E461" s="94"/>
      <c r="F461" s="159"/>
      <c r="G461" s="159"/>
      <c r="H461" s="1"/>
    </row>
    <row r="462" spans="1:8" ht="16.25" customHeight="1" thickBot="1" x14ac:dyDescent="0.4">
      <c r="A462" s="782" t="s">
        <v>599</v>
      </c>
      <c r="B462" s="783"/>
      <c r="C462" s="94"/>
      <c r="D462" s="94"/>
      <c r="E462" s="94"/>
      <c r="F462" s="159"/>
      <c r="G462" s="159"/>
      <c r="H462" s="1"/>
    </row>
    <row r="463" spans="1:8" ht="16.25" customHeight="1" thickBot="1" x14ac:dyDescent="0.4">
      <c r="A463" s="782" t="s">
        <v>612</v>
      </c>
      <c r="B463" s="783"/>
      <c r="C463" s="89">
        <v>4.8</v>
      </c>
      <c r="D463" s="89">
        <v>4.8</v>
      </c>
      <c r="E463" s="89">
        <v>4.8</v>
      </c>
      <c r="F463" s="159"/>
      <c r="G463" s="159"/>
      <c r="H463" s="1"/>
    </row>
    <row r="464" spans="1:8" ht="16.25" customHeight="1" thickBot="1" x14ac:dyDescent="0.4">
      <c r="A464" s="782" t="s">
        <v>602</v>
      </c>
      <c r="B464" s="783"/>
      <c r="C464" s="94"/>
      <c r="D464" s="94"/>
      <c r="E464" s="94"/>
      <c r="F464" s="159"/>
      <c r="G464" s="159"/>
      <c r="H464" s="1"/>
    </row>
    <row r="465" spans="1:8" ht="21.65" customHeight="1" thickBot="1" x14ac:dyDescent="0.4">
      <c r="A465" s="782" t="s">
        <v>603</v>
      </c>
      <c r="B465" s="783"/>
      <c r="C465" s="94"/>
      <c r="D465" s="94"/>
      <c r="E465" s="94"/>
      <c r="F465" s="159"/>
      <c r="G465" s="159"/>
      <c r="H465" s="1"/>
    </row>
    <row r="466" spans="1:8" ht="21" customHeight="1" thickBot="1" x14ac:dyDescent="0.4">
      <c r="A466" s="782" t="s">
        <v>591</v>
      </c>
      <c r="B466" s="783"/>
      <c r="C466" s="89"/>
      <c r="D466" s="89"/>
      <c r="E466" s="89"/>
      <c r="F466" s="159"/>
      <c r="G466" s="159"/>
      <c r="H466" s="1"/>
    </row>
    <row r="467" spans="1:8" ht="26.4" customHeight="1" thickBot="1" x14ac:dyDescent="0.4">
      <c r="A467" s="784" t="s">
        <v>604</v>
      </c>
      <c r="B467" s="785"/>
      <c r="C467" s="86">
        <v>12.4</v>
      </c>
      <c r="D467" s="94"/>
      <c r="E467" s="94"/>
      <c r="F467" s="159"/>
      <c r="G467" s="159"/>
      <c r="H467" s="1"/>
    </row>
    <row r="468" spans="1:8" ht="29.25" customHeight="1" thickBot="1" x14ac:dyDescent="0.4">
      <c r="A468" s="784" t="s">
        <v>605</v>
      </c>
      <c r="B468" s="785"/>
      <c r="C468" s="86">
        <v>24.3</v>
      </c>
      <c r="D468" s="94"/>
      <c r="E468" s="94"/>
      <c r="F468" s="159"/>
      <c r="G468" s="159"/>
      <c r="H468" s="1"/>
    </row>
    <row r="469" spans="1:8" ht="30.65" customHeight="1" thickBot="1" x14ac:dyDescent="0.4">
      <c r="A469" s="787" t="s">
        <v>8</v>
      </c>
      <c r="B469" s="793"/>
      <c r="C469" s="154">
        <f>C470+C471</f>
        <v>0</v>
      </c>
      <c r="D469" s="154">
        <f>D470+D471</f>
        <v>0</v>
      </c>
      <c r="E469" s="154">
        <f>E470+E471</f>
        <v>0</v>
      </c>
      <c r="F469" s="159"/>
      <c r="G469" s="159"/>
      <c r="H469" s="1"/>
    </row>
    <row r="470" spans="1:8" ht="24.65" customHeight="1" thickBot="1" x14ac:dyDescent="0.4">
      <c r="A470" s="794" t="s">
        <v>666</v>
      </c>
      <c r="B470" s="795"/>
      <c r="C470" s="165"/>
      <c r="D470" s="166"/>
      <c r="E470" s="166"/>
      <c r="F470" s="159"/>
      <c r="G470" s="159"/>
      <c r="H470" s="1"/>
    </row>
    <row r="471" spans="1:8" ht="21.65" customHeight="1" thickBot="1" x14ac:dyDescent="0.4">
      <c r="A471" s="794" t="s">
        <v>489</v>
      </c>
      <c r="B471" s="795"/>
      <c r="C471" s="165"/>
      <c r="D471" s="166"/>
      <c r="E471" s="166"/>
      <c r="F471" s="159"/>
      <c r="G471" s="159"/>
      <c r="H471" s="1"/>
    </row>
    <row r="472" spans="1:8" ht="28.25" customHeight="1" thickBot="1" x14ac:dyDescent="0.4">
      <c r="A472" s="787" t="s">
        <v>667</v>
      </c>
      <c r="B472" s="788"/>
      <c r="C472" s="154">
        <f>C449+C469</f>
        <v>1285.5</v>
      </c>
      <c r="D472" s="154">
        <f>D449+D469</f>
        <v>1471.4999999999998</v>
      </c>
      <c r="E472" s="154">
        <f>E449+E469</f>
        <v>1473.3</v>
      </c>
      <c r="F472" s="73"/>
      <c r="G472" s="73"/>
    </row>
    <row r="473" spans="1:8" ht="15" customHeight="1" thickBot="1" x14ac:dyDescent="0.4">
      <c r="A473" s="782" t="s">
        <v>3</v>
      </c>
      <c r="B473" s="783"/>
      <c r="C473" s="94"/>
      <c r="D473" s="94"/>
      <c r="E473" s="94"/>
      <c r="F473" s="73"/>
      <c r="G473" s="73"/>
    </row>
    <row r="474" spans="1:8" ht="26.4" customHeight="1" thickBot="1" x14ac:dyDescent="0.4">
      <c r="A474" s="782" t="s">
        <v>4</v>
      </c>
      <c r="B474" s="783"/>
      <c r="C474" s="93"/>
      <c r="D474" s="94"/>
      <c r="E474" s="94"/>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L1684"/>
  <sheetViews>
    <sheetView tabSelected="1" workbookViewId="0">
      <selection activeCell="A3" sqref="A3:I3"/>
    </sheetView>
  </sheetViews>
  <sheetFormatPr defaultRowHeight="14.5" x14ac:dyDescent="0.35"/>
  <cols>
    <col min="1" max="1" width="10.36328125" bestFit="1" customWidth="1"/>
    <col min="2" max="2" width="39.36328125" customWidth="1"/>
    <col min="3" max="5" width="10.6328125" customWidth="1"/>
    <col min="6" max="6" width="11.6328125" customWidth="1"/>
    <col min="7" max="7" width="10.453125" customWidth="1"/>
    <col min="8" max="8" width="11.453125" customWidth="1"/>
    <col min="9" max="9" width="11.90625" customWidth="1"/>
  </cols>
  <sheetData>
    <row r="1" spans="1:11" ht="56" customHeight="1" x14ac:dyDescent="0.35">
      <c r="F1" s="798" t="s">
        <v>675</v>
      </c>
      <c r="G1" s="798"/>
      <c r="H1" s="798"/>
      <c r="I1" s="798"/>
    </row>
    <row r="3" spans="1:11" ht="27" customHeight="1" x14ac:dyDescent="0.35">
      <c r="A3" s="730" t="s">
        <v>537</v>
      </c>
      <c r="B3" s="730"/>
      <c r="C3" s="730"/>
      <c r="D3" s="730"/>
      <c r="E3" s="730"/>
      <c r="F3" s="730"/>
      <c r="G3" s="730"/>
      <c r="H3" s="730"/>
      <c r="I3" s="730"/>
    </row>
    <row r="4" spans="1:11" ht="15" x14ac:dyDescent="0.35">
      <c r="A4" s="74" t="s">
        <v>10</v>
      </c>
      <c r="B4" s="6"/>
      <c r="C4" s="73"/>
      <c r="D4" s="73"/>
      <c r="E4" s="73"/>
      <c r="F4" s="73"/>
      <c r="G4" s="73"/>
      <c r="H4" s="73"/>
      <c r="I4" s="73"/>
    </row>
    <row r="5" spans="1:11" ht="15" thickBot="1" x14ac:dyDescent="0.4">
      <c r="A5" s="724" t="s">
        <v>1710</v>
      </c>
      <c r="B5" s="73"/>
      <c r="C5" s="5"/>
      <c r="D5" s="5"/>
      <c r="E5" s="5"/>
      <c r="F5" s="6"/>
      <c r="G5" s="7"/>
      <c r="H5" s="7"/>
      <c r="I5" s="7"/>
    </row>
    <row r="6" spans="1:11" ht="81.650000000000006" customHeight="1" thickBot="1" x14ac:dyDescent="0.4">
      <c r="A6" s="8" t="s">
        <v>5</v>
      </c>
      <c r="B6" s="9" t="s">
        <v>586</v>
      </c>
      <c r="C6" s="9" t="s">
        <v>11</v>
      </c>
      <c r="D6" s="9" t="s">
        <v>574</v>
      </c>
      <c r="E6" s="9" t="s">
        <v>674</v>
      </c>
      <c r="F6" s="9" t="s">
        <v>6</v>
      </c>
      <c r="G6" s="9" t="s">
        <v>17</v>
      </c>
      <c r="H6" s="9" t="s">
        <v>12</v>
      </c>
      <c r="I6" s="9" t="s">
        <v>34</v>
      </c>
    </row>
    <row r="7" spans="1:11" ht="15" thickBot="1" x14ac:dyDescent="0.4">
      <c r="A7" s="140">
        <v>1</v>
      </c>
      <c r="B7" s="141">
        <v>2</v>
      </c>
      <c r="C7" s="141">
        <v>3</v>
      </c>
      <c r="D7" s="141">
        <v>4</v>
      </c>
      <c r="E7" s="141">
        <v>5</v>
      </c>
      <c r="F7" s="141">
        <v>6</v>
      </c>
      <c r="G7" s="141">
        <v>7</v>
      </c>
      <c r="H7" s="141">
        <v>8</v>
      </c>
      <c r="I7" s="141">
        <v>9</v>
      </c>
    </row>
    <row r="8" spans="1:11" ht="26.5" thickBot="1" x14ac:dyDescent="0.4">
      <c r="A8" s="48" t="s">
        <v>15</v>
      </c>
      <c r="B8" s="95" t="s">
        <v>92</v>
      </c>
      <c r="C8" s="56"/>
      <c r="D8" s="56"/>
      <c r="E8" s="56"/>
      <c r="F8" s="12" t="s">
        <v>13</v>
      </c>
      <c r="G8" s="95"/>
      <c r="H8" s="56"/>
      <c r="I8" s="56"/>
      <c r="J8" s="73"/>
      <c r="K8" s="73"/>
    </row>
    <row r="9" spans="1:11" ht="15" thickBot="1" x14ac:dyDescent="0.4">
      <c r="A9" s="48" t="s">
        <v>14</v>
      </c>
      <c r="B9" s="95" t="s">
        <v>93</v>
      </c>
      <c r="C9" s="96"/>
      <c r="D9" s="96"/>
      <c r="E9" s="96"/>
      <c r="F9" s="12" t="s">
        <v>16</v>
      </c>
      <c r="G9" s="95"/>
      <c r="H9" s="56"/>
      <c r="I9" s="56"/>
      <c r="J9" s="73"/>
      <c r="K9" s="73"/>
    </row>
    <row r="10" spans="1:11" ht="15" thickBot="1" x14ac:dyDescent="0.4">
      <c r="A10" s="801" t="s">
        <v>78</v>
      </c>
      <c r="B10" s="856" t="s">
        <v>517</v>
      </c>
      <c r="C10" s="107">
        <v>10180.1</v>
      </c>
      <c r="D10" s="107">
        <v>10656.7</v>
      </c>
      <c r="E10" s="107">
        <v>11213.9</v>
      </c>
      <c r="F10" s="46"/>
      <c r="G10" s="44" t="s">
        <v>18</v>
      </c>
      <c r="H10" s="45">
        <v>288724610</v>
      </c>
      <c r="I10" s="44">
        <v>0</v>
      </c>
      <c r="J10" s="73"/>
      <c r="K10" s="73"/>
    </row>
    <row r="11" spans="1:11" ht="15" thickBot="1" x14ac:dyDescent="0.4">
      <c r="A11" s="801"/>
      <c r="B11" s="856"/>
      <c r="C11" s="53"/>
      <c r="D11" s="53"/>
      <c r="E11" s="53"/>
      <c r="F11" s="46"/>
      <c r="G11" s="44" t="s">
        <v>19</v>
      </c>
      <c r="H11" s="47"/>
      <c r="I11" s="44"/>
      <c r="J11" s="73"/>
      <c r="K11" s="73"/>
    </row>
    <row r="12" spans="1:11" ht="15" thickBot="1" x14ac:dyDescent="0.4">
      <c r="A12" s="801"/>
      <c r="B12" s="856"/>
      <c r="C12" s="53">
        <v>74.099999999999994</v>
      </c>
      <c r="D12" s="53">
        <v>74.099999999999994</v>
      </c>
      <c r="E12" s="53">
        <v>74.099999999999994</v>
      </c>
      <c r="F12" s="46"/>
      <c r="G12" s="44" t="s">
        <v>20</v>
      </c>
      <c r="H12" s="47"/>
      <c r="I12" s="44"/>
      <c r="J12" s="73"/>
      <c r="K12" s="73"/>
    </row>
    <row r="13" spans="1:11" ht="15" thickBot="1" x14ac:dyDescent="0.4">
      <c r="A13" s="801"/>
      <c r="B13" s="856"/>
      <c r="C13" s="53">
        <v>25.8</v>
      </c>
      <c r="D13" s="53">
        <v>25.8</v>
      </c>
      <c r="E13" s="53">
        <v>25.9</v>
      </c>
      <c r="F13" s="46"/>
      <c r="G13" s="44" t="s">
        <v>22</v>
      </c>
      <c r="H13" s="47"/>
      <c r="I13" s="44"/>
      <c r="J13" s="73"/>
      <c r="K13" s="73"/>
    </row>
    <row r="14" spans="1:11" ht="15" thickBot="1" x14ac:dyDescent="0.4">
      <c r="A14" s="802"/>
      <c r="B14" s="857"/>
      <c r="C14" s="53">
        <f>C10+C12+C13</f>
        <v>10280</v>
      </c>
      <c r="D14" s="53">
        <f>D10+D12+D13</f>
        <v>10756.6</v>
      </c>
      <c r="E14" s="53">
        <f>E10+E12+E13</f>
        <v>11313.9</v>
      </c>
      <c r="F14" s="46"/>
      <c r="G14" s="43" t="s">
        <v>23</v>
      </c>
      <c r="H14" s="47"/>
      <c r="I14" s="44"/>
      <c r="J14" s="73"/>
      <c r="K14" s="73"/>
    </row>
    <row r="15" spans="1:11" ht="16.25" customHeight="1" thickBot="1" x14ac:dyDescent="0.4">
      <c r="A15" s="800" t="s">
        <v>24</v>
      </c>
      <c r="B15" s="815" t="s">
        <v>614</v>
      </c>
      <c r="C15" s="53">
        <v>1216.8</v>
      </c>
      <c r="D15" s="53">
        <v>1297</v>
      </c>
      <c r="E15" s="53">
        <v>1364.4</v>
      </c>
      <c r="F15" s="46"/>
      <c r="G15" s="44" t="s">
        <v>18</v>
      </c>
      <c r="H15" s="45">
        <v>288724610</v>
      </c>
      <c r="I15" s="44">
        <v>0</v>
      </c>
      <c r="J15" s="73"/>
      <c r="K15" s="73"/>
    </row>
    <row r="16" spans="1:11" ht="15" thickBot="1" x14ac:dyDescent="0.4">
      <c r="A16" s="801"/>
      <c r="B16" s="816"/>
      <c r="C16" s="53"/>
      <c r="D16" s="53"/>
      <c r="E16" s="53"/>
      <c r="F16" s="46"/>
      <c r="G16" s="44" t="s">
        <v>20</v>
      </c>
      <c r="H16" s="47"/>
      <c r="I16" s="44"/>
      <c r="J16" s="73"/>
      <c r="K16" s="73"/>
    </row>
    <row r="17" spans="1:11" ht="15" thickBot="1" x14ac:dyDescent="0.4">
      <c r="A17" s="802"/>
      <c r="B17" s="817"/>
      <c r="C17" s="53">
        <f>C15+C16</f>
        <v>1216.8</v>
      </c>
      <c r="D17" s="53">
        <f>D15+D16</f>
        <v>1297</v>
      </c>
      <c r="E17" s="53">
        <f>E15+E16</f>
        <v>1364.4</v>
      </c>
      <c r="F17" s="46"/>
      <c r="G17" s="43" t="s">
        <v>23</v>
      </c>
      <c r="H17" s="47"/>
      <c r="I17" s="44"/>
      <c r="J17" s="73"/>
      <c r="K17" s="73"/>
    </row>
    <row r="18" spans="1:11" ht="17" customHeight="1" thickBot="1" x14ac:dyDescent="0.4">
      <c r="A18" s="800" t="s">
        <v>26</v>
      </c>
      <c r="B18" s="815" t="s">
        <v>25</v>
      </c>
      <c r="C18" s="53">
        <v>431.4</v>
      </c>
      <c r="D18" s="53">
        <v>461.4</v>
      </c>
      <c r="E18" s="53">
        <v>493.8</v>
      </c>
      <c r="F18" s="46"/>
      <c r="G18" s="44" t="s">
        <v>18</v>
      </c>
      <c r="H18" s="45">
        <v>188692873</v>
      </c>
      <c r="I18" s="44">
        <v>0</v>
      </c>
      <c r="J18" s="73"/>
      <c r="K18" s="73"/>
    </row>
    <row r="19" spans="1:11" ht="15" thickBot="1" x14ac:dyDescent="0.4">
      <c r="A19" s="802"/>
      <c r="B19" s="817"/>
      <c r="C19" s="53"/>
      <c r="D19" s="53"/>
      <c r="E19" s="53"/>
      <c r="F19" s="46"/>
      <c r="G19" s="43" t="s">
        <v>23</v>
      </c>
      <c r="H19" s="47"/>
      <c r="I19" s="44"/>
      <c r="J19" s="73"/>
      <c r="K19" s="73"/>
    </row>
    <row r="20" spans="1:11" ht="21" customHeight="1" thickBot="1" x14ac:dyDescent="0.4">
      <c r="A20" s="800" t="s">
        <v>28</v>
      </c>
      <c r="B20" s="815" t="s">
        <v>27</v>
      </c>
      <c r="C20" s="53">
        <v>887.5</v>
      </c>
      <c r="D20" s="53">
        <v>2087.5</v>
      </c>
      <c r="E20" s="53">
        <v>2087.5</v>
      </c>
      <c r="F20" s="46"/>
      <c r="G20" s="44" t="s">
        <v>18</v>
      </c>
      <c r="H20" s="45">
        <v>288724610</v>
      </c>
      <c r="I20" s="44">
        <v>0</v>
      </c>
      <c r="J20" s="73"/>
      <c r="K20" s="73"/>
    </row>
    <row r="21" spans="1:11" ht="15" thickBot="1" x14ac:dyDescent="0.4">
      <c r="A21" s="802"/>
      <c r="B21" s="817"/>
      <c r="C21" s="53"/>
      <c r="D21" s="53"/>
      <c r="E21" s="53"/>
      <c r="F21" s="46"/>
      <c r="G21" s="43" t="s">
        <v>23</v>
      </c>
      <c r="H21" s="47"/>
      <c r="I21" s="44"/>
      <c r="J21" s="73"/>
      <c r="K21" s="73"/>
    </row>
    <row r="22" spans="1:11" ht="31.25" customHeight="1" thickBot="1" x14ac:dyDescent="0.4">
      <c r="A22" s="800" t="s">
        <v>29</v>
      </c>
      <c r="B22" s="815" t="s">
        <v>30</v>
      </c>
      <c r="C22" s="53">
        <v>300</v>
      </c>
      <c r="D22" s="53">
        <v>250.5</v>
      </c>
      <c r="E22" s="53">
        <v>250.5</v>
      </c>
      <c r="F22" s="46"/>
      <c r="G22" s="44" t="s">
        <v>18</v>
      </c>
      <c r="H22" s="45">
        <v>288724610</v>
      </c>
      <c r="I22" s="44">
        <v>0</v>
      </c>
      <c r="J22" s="73"/>
      <c r="K22" s="73"/>
    </row>
    <row r="23" spans="1:11" ht="15" thickBot="1" x14ac:dyDescent="0.4">
      <c r="A23" s="802"/>
      <c r="B23" s="817"/>
      <c r="C23" s="53"/>
      <c r="D23" s="53"/>
      <c r="E23" s="53"/>
      <c r="F23" s="46"/>
      <c r="G23" s="43" t="s">
        <v>23</v>
      </c>
      <c r="H23" s="45"/>
      <c r="I23" s="44"/>
      <c r="J23" s="73"/>
      <c r="K23" s="73"/>
    </row>
    <row r="24" spans="1:11" ht="15" customHeight="1" thickBot="1" x14ac:dyDescent="0.4">
      <c r="A24" s="800" t="s">
        <v>33</v>
      </c>
      <c r="B24" s="815" t="s">
        <v>32</v>
      </c>
      <c r="C24" s="53">
        <v>1795.7</v>
      </c>
      <c r="D24" s="53">
        <v>1928.6</v>
      </c>
      <c r="E24" s="53">
        <v>2034.7</v>
      </c>
      <c r="F24" s="46"/>
      <c r="G24" s="44" t="s">
        <v>18</v>
      </c>
      <c r="H24" s="45">
        <v>306008754</v>
      </c>
      <c r="I24" s="44">
        <v>0</v>
      </c>
      <c r="J24" s="73"/>
      <c r="K24" s="73"/>
    </row>
    <row r="25" spans="1:11" ht="15" thickBot="1" x14ac:dyDescent="0.4">
      <c r="A25" s="802"/>
      <c r="B25" s="817"/>
      <c r="C25" s="53"/>
      <c r="D25" s="53"/>
      <c r="E25" s="53"/>
      <c r="F25" s="46"/>
      <c r="G25" s="43" t="s">
        <v>23</v>
      </c>
      <c r="H25" s="45"/>
      <c r="I25" s="97"/>
      <c r="J25" s="73"/>
      <c r="K25" s="73"/>
    </row>
    <row r="26" spans="1:11" ht="15" thickBot="1" x14ac:dyDescent="0.4">
      <c r="A26" s="48"/>
      <c r="B26" s="55" t="s">
        <v>36</v>
      </c>
      <c r="C26" s="42">
        <f>C10+C15+C18+C22+C24+C20+C12+C13</f>
        <v>14911.4</v>
      </c>
      <c r="D26" s="42">
        <f>D10+D15+D18+D22+D24+D20+D12+D13</f>
        <v>16781.599999999999</v>
      </c>
      <c r="E26" s="42">
        <f>E10+E15+E18+E22+E24+E20+E12+E13</f>
        <v>17544.8</v>
      </c>
      <c r="F26" s="56"/>
      <c r="G26" s="95"/>
      <c r="H26" s="56"/>
      <c r="I26" s="56"/>
      <c r="J26" s="73"/>
    </row>
    <row r="27" spans="1:11" ht="32" customHeight="1" thickBot="1" x14ac:dyDescent="0.4">
      <c r="A27" s="167" t="s">
        <v>35</v>
      </c>
      <c r="B27" s="98" t="s">
        <v>96</v>
      </c>
      <c r="C27" s="78"/>
      <c r="D27" s="78"/>
      <c r="E27" s="78"/>
      <c r="F27" s="78"/>
      <c r="G27" s="98"/>
      <c r="H27" s="78"/>
      <c r="I27" s="78"/>
      <c r="J27" s="73"/>
    </row>
    <row r="28" spans="1:11" ht="27" customHeight="1" thickBot="1" x14ac:dyDescent="0.4">
      <c r="A28" s="90" t="s">
        <v>38</v>
      </c>
      <c r="B28" s="91" t="s">
        <v>37</v>
      </c>
      <c r="C28" s="44">
        <v>1.4</v>
      </c>
      <c r="D28" s="53">
        <v>1.4</v>
      </c>
      <c r="E28" s="53">
        <v>1.4</v>
      </c>
      <c r="F28" s="56"/>
      <c r="G28" s="44" t="s">
        <v>22</v>
      </c>
      <c r="H28" s="45">
        <v>288724610</v>
      </c>
      <c r="I28" s="44" t="s">
        <v>70</v>
      </c>
      <c r="J28" s="73"/>
    </row>
    <row r="29" spans="1:11" ht="15" thickBot="1" x14ac:dyDescent="0.4">
      <c r="A29" s="90" t="s">
        <v>39</v>
      </c>
      <c r="B29" s="91" t="s">
        <v>52</v>
      </c>
      <c r="C29" s="53">
        <v>54</v>
      </c>
      <c r="D29" s="53">
        <v>54</v>
      </c>
      <c r="E29" s="53">
        <v>54</v>
      </c>
      <c r="F29" s="56"/>
      <c r="G29" s="44" t="s">
        <v>22</v>
      </c>
      <c r="H29" s="45">
        <v>288724610</v>
      </c>
      <c r="I29" s="44" t="s">
        <v>70</v>
      </c>
      <c r="J29" s="73"/>
    </row>
    <row r="30" spans="1:11" ht="15" thickBot="1" x14ac:dyDescent="0.4">
      <c r="A30" s="90" t="s">
        <v>40</v>
      </c>
      <c r="B30" s="91" t="s">
        <v>53</v>
      </c>
      <c r="C30" s="44">
        <v>176.6</v>
      </c>
      <c r="D30" s="53">
        <v>176.8</v>
      </c>
      <c r="E30" s="53">
        <v>177</v>
      </c>
      <c r="F30" s="56"/>
      <c r="G30" s="44" t="s">
        <v>22</v>
      </c>
      <c r="H30" s="45">
        <v>288724610</v>
      </c>
      <c r="I30" s="44">
        <v>0</v>
      </c>
      <c r="J30" s="73"/>
    </row>
    <row r="31" spans="1:11" ht="26.5" thickBot="1" x14ac:dyDescent="0.4">
      <c r="A31" s="90" t="s">
        <v>41</v>
      </c>
      <c r="B31" s="91" t="s">
        <v>54</v>
      </c>
      <c r="C31" s="53">
        <v>17</v>
      </c>
      <c r="D31" s="53">
        <v>17</v>
      </c>
      <c r="E31" s="53">
        <v>17</v>
      </c>
      <c r="F31" s="56"/>
      <c r="G31" s="44" t="s">
        <v>22</v>
      </c>
      <c r="H31" s="45">
        <v>288724610</v>
      </c>
      <c r="I31" s="44" t="s">
        <v>71</v>
      </c>
      <c r="J31" s="73"/>
    </row>
    <row r="32" spans="1:11" ht="15" thickBot="1" x14ac:dyDescent="0.4">
      <c r="A32" s="90" t="s">
        <v>42</v>
      </c>
      <c r="B32" s="91" t="s">
        <v>55</v>
      </c>
      <c r="C32" s="53">
        <v>9.1</v>
      </c>
      <c r="D32" s="53">
        <v>9.1</v>
      </c>
      <c r="E32" s="53">
        <v>9.1</v>
      </c>
      <c r="F32" s="56"/>
      <c r="G32" s="44" t="s">
        <v>22</v>
      </c>
      <c r="H32" s="45">
        <v>288724610</v>
      </c>
      <c r="I32" s="44" t="s">
        <v>72</v>
      </c>
      <c r="J32" s="73"/>
    </row>
    <row r="33" spans="1:10" ht="15" thickBot="1" x14ac:dyDescent="0.4">
      <c r="A33" s="90" t="s">
        <v>43</v>
      </c>
      <c r="B33" s="91" t="s">
        <v>57</v>
      </c>
      <c r="C33" s="53">
        <v>66.400000000000006</v>
      </c>
      <c r="D33" s="53">
        <v>66.400000000000006</v>
      </c>
      <c r="E33" s="53">
        <v>66.400000000000006</v>
      </c>
      <c r="F33" s="56"/>
      <c r="G33" s="44" t="s">
        <v>22</v>
      </c>
      <c r="H33" s="45">
        <v>288724610</v>
      </c>
      <c r="I33" s="44" t="s">
        <v>71</v>
      </c>
      <c r="J33" s="73"/>
    </row>
    <row r="34" spans="1:10" ht="15" thickBot="1" x14ac:dyDescent="0.4">
      <c r="A34" s="90" t="s">
        <v>44</v>
      </c>
      <c r="B34" s="91" t="s">
        <v>56</v>
      </c>
      <c r="C34" s="53">
        <v>6.5</v>
      </c>
      <c r="D34" s="53">
        <v>6.5</v>
      </c>
      <c r="E34" s="53">
        <v>6.5</v>
      </c>
      <c r="F34" s="56"/>
      <c r="G34" s="44" t="s">
        <v>22</v>
      </c>
      <c r="H34" s="45">
        <v>288724610</v>
      </c>
      <c r="I34" s="44" t="s">
        <v>73</v>
      </c>
      <c r="J34" s="73"/>
    </row>
    <row r="35" spans="1:10" ht="15" thickBot="1" x14ac:dyDescent="0.4">
      <c r="A35" s="90" t="s">
        <v>45</v>
      </c>
      <c r="B35" s="91" t="s">
        <v>62</v>
      </c>
      <c r="C35" s="53">
        <v>24.4</v>
      </c>
      <c r="D35" s="53">
        <v>24.4</v>
      </c>
      <c r="E35" s="53">
        <v>24.4</v>
      </c>
      <c r="F35" s="56"/>
      <c r="G35" s="44" t="s">
        <v>22</v>
      </c>
      <c r="H35" s="45">
        <v>288724610</v>
      </c>
      <c r="I35" s="44">
        <v>0</v>
      </c>
      <c r="J35" s="73"/>
    </row>
    <row r="36" spans="1:10" ht="24" customHeight="1" thickBot="1" x14ac:dyDescent="0.4">
      <c r="A36" s="90" t="s">
        <v>46</v>
      </c>
      <c r="B36" s="91" t="s">
        <v>58</v>
      </c>
      <c r="C36" s="53">
        <v>36.4</v>
      </c>
      <c r="D36" s="53">
        <v>36.4</v>
      </c>
      <c r="E36" s="53">
        <v>36.4</v>
      </c>
      <c r="F36" s="56"/>
      <c r="G36" s="44" t="s">
        <v>22</v>
      </c>
      <c r="H36" s="45">
        <v>288724610</v>
      </c>
      <c r="I36" s="44" t="s">
        <v>74</v>
      </c>
      <c r="J36" s="73"/>
    </row>
    <row r="37" spans="1:10" ht="27" customHeight="1" thickBot="1" x14ac:dyDescent="0.4">
      <c r="A37" s="90" t="s">
        <v>47</v>
      </c>
      <c r="B37" s="91" t="s">
        <v>59</v>
      </c>
      <c r="C37" s="53">
        <v>8.6</v>
      </c>
      <c r="D37" s="53">
        <v>8.6</v>
      </c>
      <c r="E37" s="53">
        <v>8.6</v>
      </c>
      <c r="F37" s="56"/>
      <c r="G37" s="44" t="s">
        <v>22</v>
      </c>
      <c r="H37" s="45">
        <v>288724610</v>
      </c>
      <c r="I37" s="44" t="s">
        <v>71</v>
      </c>
      <c r="J37" s="73"/>
    </row>
    <row r="38" spans="1:10" ht="26.5" thickBot="1" x14ac:dyDescent="0.4">
      <c r="A38" s="90" t="s">
        <v>48</v>
      </c>
      <c r="B38" s="91" t="s">
        <v>61</v>
      </c>
      <c r="C38" s="44">
        <v>0.3</v>
      </c>
      <c r="D38" s="44">
        <v>0.3</v>
      </c>
      <c r="E38" s="44">
        <v>0.3</v>
      </c>
      <c r="F38" s="56"/>
      <c r="G38" s="44" t="s">
        <v>22</v>
      </c>
      <c r="H38" s="45">
        <v>288724610</v>
      </c>
      <c r="I38" s="44" t="s">
        <v>74</v>
      </c>
      <c r="J38" s="73"/>
    </row>
    <row r="39" spans="1:10" ht="27" customHeight="1" thickBot="1" x14ac:dyDescent="0.4">
      <c r="A39" s="90" t="s">
        <v>49</v>
      </c>
      <c r="B39" s="91" t="s">
        <v>63</v>
      </c>
      <c r="C39" s="44">
        <v>180.2</v>
      </c>
      <c r="D39" s="44">
        <v>180.2</v>
      </c>
      <c r="E39" s="44">
        <v>181.2</v>
      </c>
      <c r="F39" s="56"/>
      <c r="G39" s="44" t="s">
        <v>22</v>
      </c>
      <c r="H39" s="45">
        <v>288724610</v>
      </c>
      <c r="I39" s="44" t="s">
        <v>73</v>
      </c>
      <c r="J39" s="73"/>
    </row>
    <row r="40" spans="1:10" ht="40.25" customHeight="1" thickBot="1" x14ac:dyDescent="0.4">
      <c r="A40" s="90" t="s">
        <v>50</v>
      </c>
      <c r="B40" s="91" t="s">
        <v>64</v>
      </c>
      <c r="C40" s="44"/>
      <c r="D40" s="44"/>
      <c r="E40" s="44"/>
      <c r="F40" s="56"/>
      <c r="G40" s="44" t="s">
        <v>22</v>
      </c>
      <c r="H40" s="45">
        <v>288724610</v>
      </c>
      <c r="I40" s="44" t="s">
        <v>75</v>
      </c>
      <c r="J40" s="73"/>
    </row>
    <row r="41" spans="1:10" ht="15" thickBot="1" x14ac:dyDescent="0.4">
      <c r="A41" s="90" t="s">
        <v>51</v>
      </c>
      <c r="B41" s="91" t="s">
        <v>65</v>
      </c>
      <c r="C41" s="23">
        <v>25.2</v>
      </c>
      <c r="D41" s="75">
        <v>25.2</v>
      </c>
      <c r="E41" s="75">
        <v>25.2</v>
      </c>
      <c r="F41" s="78"/>
      <c r="G41" s="23" t="s">
        <v>22</v>
      </c>
      <c r="H41" s="77">
        <v>288724610</v>
      </c>
      <c r="I41" s="23" t="s">
        <v>75</v>
      </c>
      <c r="J41" s="73"/>
    </row>
    <row r="42" spans="1:10" ht="27" customHeight="1" thickBot="1" x14ac:dyDescent="0.4">
      <c r="A42" s="90" t="s">
        <v>60</v>
      </c>
      <c r="B42" s="91" t="s">
        <v>66</v>
      </c>
      <c r="C42" s="53">
        <v>26.1</v>
      </c>
      <c r="D42" s="53">
        <v>26.1</v>
      </c>
      <c r="E42" s="53">
        <v>26.1</v>
      </c>
      <c r="F42" s="56"/>
      <c r="G42" s="44" t="s">
        <v>22</v>
      </c>
      <c r="H42" s="45">
        <v>288724610</v>
      </c>
      <c r="I42" s="44">
        <v>0</v>
      </c>
      <c r="J42" s="73"/>
    </row>
    <row r="43" spans="1:10" ht="26.5" thickBot="1" x14ac:dyDescent="0.4">
      <c r="A43" s="167" t="s">
        <v>571</v>
      </c>
      <c r="B43" s="100" t="s">
        <v>573</v>
      </c>
      <c r="C43" s="23">
        <v>88.6</v>
      </c>
      <c r="D43" s="75">
        <v>88.6</v>
      </c>
      <c r="E43" s="75">
        <v>88.6</v>
      </c>
      <c r="F43" s="78"/>
      <c r="G43" s="23" t="s">
        <v>22</v>
      </c>
      <c r="H43" s="77">
        <v>288724610</v>
      </c>
      <c r="I43" s="23">
        <v>0</v>
      </c>
      <c r="J43" s="73"/>
    </row>
    <row r="44" spans="1:10" ht="15" thickBot="1" x14ac:dyDescent="0.4">
      <c r="A44" s="48"/>
      <c r="B44" s="95" t="s">
        <v>67</v>
      </c>
      <c r="C44" s="53">
        <f>C28+C29+C30+C31+C32+C33+C34+C35+C36+C37+C38+C39+C40+C41+C42+C43</f>
        <v>720.80000000000007</v>
      </c>
      <c r="D44" s="53">
        <f>D28+D29+D30+D31+D32+D33+D34+D35+D36+D37+D38+D39+D40+D41+D42+D43</f>
        <v>721.00000000000011</v>
      </c>
      <c r="E44" s="53">
        <f>E28+E29+E30+E31+E32+E33+E34+E35+E36+E37+E38+E39+E40+E41+E42+E43</f>
        <v>722.2</v>
      </c>
      <c r="F44" s="56"/>
      <c r="G44" s="44"/>
      <c r="H44" s="97"/>
      <c r="I44" s="44"/>
      <c r="J44" s="73"/>
    </row>
    <row r="45" spans="1:10" ht="15" thickBot="1" x14ac:dyDescent="0.4">
      <c r="A45" s="48"/>
      <c r="B45" s="55" t="s">
        <v>458</v>
      </c>
      <c r="C45" s="42">
        <f>C26+C44</f>
        <v>15632.199999999999</v>
      </c>
      <c r="D45" s="42">
        <f>D26+D44</f>
        <v>17502.599999999999</v>
      </c>
      <c r="E45" s="42">
        <f>E26+E44</f>
        <v>18267</v>
      </c>
      <c r="F45" s="56"/>
      <c r="G45" s="95"/>
      <c r="H45" s="56"/>
      <c r="I45" s="97"/>
      <c r="J45" s="73"/>
    </row>
    <row r="46" spans="1:10" ht="15" x14ac:dyDescent="0.35">
      <c r="A46" s="168"/>
      <c r="B46" s="101"/>
      <c r="C46" s="102"/>
      <c r="D46" s="102"/>
      <c r="E46" s="102"/>
      <c r="F46" s="103"/>
      <c r="G46" s="104"/>
      <c r="H46" s="105"/>
      <c r="I46" s="106"/>
      <c r="J46" s="73"/>
    </row>
    <row r="47" spans="1:10" x14ac:dyDescent="0.35">
      <c r="A47" s="168"/>
      <c r="B47" s="101"/>
      <c r="C47" s="103"/>
      <c r="D47" s="103"/>
      <c r="E47" s="103"/>
      <c r="F47" s="103"/>
      <c r="G47" s="104"/>
      <c r="H47" s="103"/>
      <c r="I47" s="103"/>
      <c r="J47" s="73"/>
    </row>
    <row r="48" spans="1:10" ht="15" thickBot="1" x14ac:dyDescent="0.4">
      <c r="A48" s="5" t="s">
        <v>676</v>
      </c>
      <c r="B48" s="6"/>
      <c r="C48" s="5"/>
      <c r="D48" s="5"/>
      <c r="E48" s="5"/>
      <c r="F48" s="6"/>
      <c r="G48" s="7"/>
      <c r="H48" s="7"/>
      <c r="I48" s="7"/>
      <c r="J48" s="73"/>
    </row>
    <row r="49" spans="1:10" ht="65" customHeight="1" thickBot="1" x14ac:dyDescent="0.4">
      <c r="A49" s="8" t="s">
        <v>5</v>
      </c>
      <c r="B49" s="9" t="s">
        <v>586</v>
      </c>
      <c r="C49" s="9" t="s">
        <v>11</v>
      </c>
      <c r="D49" s="9" t="s">
        <v>574</v>
      </c>
      <c r="E49" s="9" t="s">
        <v>674</v>
      </c>
      <c r="F49" s="9" t="s">
        <v>6</v>
      </c>
      <c r="G49" s="9" t="s">
        <v>17</v>
      </c>
      <c r="H49" s="9" t="s">
        <v>12</v>
      </c>
      <c r="I49" s="9" t="s">
        <v>34</v>
      </c>
      <c r="J49" s="73"/>
    </row>
    <row r="50" spans="1:10" ht="30.65" customHeight="1" thickBot="1" x14ac:dyDescent="0.4">
      <c r="A50" s="10">
        <v>1</v>
      </c>
      <c r="B50" s="11">
        <v>2</v>
      </c>
      <c r="C50" s="11">
        <v>3</v>
      </c>
      <c r="D50" s="11">
        <v>4</v>
      </c>
      <c r="E50" s="11">
        <v>5</v>
      </c>
      <c r="F50" s="11">
        <v>6</v>
      </c>
      <c r="G50" s="11">
        <v>7</v>
      </c>
      <c r="H50" s="11">
        <v>8</v>
      </c>
      <c r="I50" s="11">
        <v>9</v>
      </c>
      <c r="J50" s="73"/>
    </row>
    <row r="51" spans="1:10" ht="37.25" customHeight="1" thickBot="1" x14ac:dyDescent="0.4">
      <c r="A51" s="34" t="s">
        <v>15</v>
      </c>
      <c r="B51" s="35" t="s">
        <v>94</v>
      </c>
      <c r="C51" s="36"/>
      <c r="D51" s="36"/>
      <c r="E51" s="36"/>
      <c r="F51" s="37" t="s">
        <v>76</v>
      </c>
      <c r="G51" s="35"/>
      <c r="H51" s="36"/>
      <c r="I51" s="36"/>
      <c r="J51" s="73"/>
    </row>
    <row r="52" spans="1:10" ht="45" customHeight="1" thickBot="1" x14ac:dyDescent="0.4">
      <c r="A52" s="38" t="s">
        <v>14</v>
      </c>
      <c r="B52" s="39" t="s">
        <v>95</v>
      </c>
      <c r="C52" s="40"/>
      <c r="D52" s="40"/>
      <c r="E52" s="40"/>
      <c r="F52" s="41" t="s">
        <v>77</v>
      </c>
      <c r="G52" s="39"/>
      <c r="H52" s="40"/>
      <c r="I52" s="40"/>
      <c r="J52" s="73"/>
    </row>
    <row r="53" spans="1:10" ht="15" thickBot="1" x14ac:dyDescent="0.4">
      <c r="A53" s="801" t="s">
        <v>78</v>
      </c>
      <c r="B53" s="806" t="s">
        <v>615</v>
      </c>
      <c r="C53" s="42">
        <f>C73+C60+C66+C79</f>
        <v>367.9</v>
      </c>
      <c r="D53" s="42">
        <f t="shared" ref="D53:E57" si="0">D73+D60+D66+D79</f>
        <v>0</v>
      </c>
      <c r="E53" s="42">
        <f t="shared" si="0"/>
        <v>0</v>
      </c>
      <c r="F53" s="12" t="s">
        <v>81</v>
      </c>
      <c r="G53" s="44" t="s">
        <v>18</v>
      </c>
      <c r="H53" s="45">
        <v>288724610</v>
      </c>
      <c r="I53" s="44">
        <v>0</v>
      </c>
      <c r="J53" s="73"/>
    </row>
    <row r="54" spans="1:10" ht="15" thickBot="1" x14ac:dyDescent="0.4">
      <c r="A54" s="801"/>
      <c r="B54" s="807"/>
      <c r="C54" s="42">
        <f>C74+C61+C67+C80</f>
        <v>1815.6999999999998</v>
      </c>
      <c r="D54" s="42">
        <f t="shared" si="0"/>
        <v>1160.5</v>
      </c>
      <c r="E54" s="42">
        <f t="shared" si="0"/>
        <v>925.5</v>
      </c>
      <c r="F54" s="46"/>
      <c r="G54" s="44" t="s">
        <v>21</v>
      </c>
      <c r="H54" s="47"/>
      <c r="I54" s="44"/>
      <c r="J54" s="73"/>
    </row>
    <row r="55" spans="1:10" ht="15" customHeight="1" thickBot="1" x14ac:dyDescent="0.4">
      <c r="A55" s="801"/>
      <c r="B55" s="807"/>
      <c r="C55" s="42">
        <f>C75+C62+C68+C81</f>
        <v>0</v>
      </c>
      <c r="D55" s="42">
        <f t="shared" si="0"/>
        <v>0</v>
      </c>
      <c r="E55" s="42">
        <f t="shared" si="0"/>
        <v>0</v>
      </c>
      <c r="F55" s="46"/>
      <c r="G55" s="44" t="s">
        <v>79</v>
      </c>
      <c r="H55" s="47"/>
      <c r="I55" s="44"/>
      <c r="J55" s="73"/>
    </row>
    <row r="56" spans="1:10" ht="15" thickBot="1" x14ac:dyDescent="0.4">
      <c r="A56" s="801"/>
      <c r="B56" s="807"/>
      <c r="C56" s="42">
        <f>C76+C63+C69+C82</f>
        <v>2450</v>
      </c>
      <c r="D56" s="42">
        <f t="shared" si="0"/>
        <v>6518.3</v>
      </c>
      <c r="E56" s="42">
        <f t="shared" si="0"/>
        <v>2550</v>
      </c>
      <c r="F56" s="46"/>
      <c r="G56" s="44" t="s">
        <v>19</v>
      </c>
      <c r="H56" s="47"/>
      <c r="I56" s="44"/>
      <c r="J56" s="73"/>
    </row>
    <row r="57" spans="1:10" ht="15" thickBot="1" x14ac:dyDescent="0.4">
      <c r="A57" s="801"/>
      <c r="B57" s="807"/>
      <c r="C57" s="42">
        <f>C77+C64+C70+C83</f>
        <v>0</v>
      </c>
      <c r="D57" s="42">
        <f t="shared" si="0"/>
        <v>0</v>
      </c>
      <c r="E57" s="42">
        <f t="shared" si="0"/>
        <v>0</v>
      </c>
      <c r="F57" s="46"/>
      <c r="G57" s="44" t="s">
        <v>80</v>
      </c>
      <c r="H57" s="47"/>
      <c r="I57" s="44"/>
      <c r="J57" s="73"/>
    </row>
    <row r="58" spans="1:10" ht="15" thickBot="1" x14ac:dyDescent="0.4">
      <c r="A58" s="801"/>
      <c r="B58" s="807"/>
      <c r="C58" s="42">
        <f>C71*1</f>
        <v>0</v>
      </c>
      <c r="D58" s="42">
        <f>D71*1</f>
        <v>0</v>
      </c>
      <c r="E58" s="42">
        <f>E71*1</f>
        <v>0</v>
      </c>
      <c r="F58" s="46"/>
      <c r="G58" s="44" t="s">
        <v>588</v>
      </c>
      <c r="H58" s="47"/>
      <c r="I58" s="44"/>
      <c r="J58" s="73"/>
    </row>
    <row r="59" spans="1:10" ht="15" customHeight="1" thickBot="1" x14ac:dyDescent="0.4">
      <c r="A59" s="802"/>
      <c r="B59" s="808"/>
      <c r="C59" s="58">
        <f>SUM(C53:C58)</f>
        <v>4633.6000000000004</v>
      </c>
      <c r="D59" s="58">
        <f>SUM(D53:D58)</f>
        <v>7678.8</v>
      </c>
      <c r="E59" s="58">
        <f>SUM(E53:E58)</f>
        <v>3475.5</v>
      </c>
      <c r="F59" s="50"/>
      <c r="G59" s="49" t="s">
        <v>23</v>
      </c>
      <c r="H59" s="51"/>
      <c r="I59" s="52"/>
      <c r="J59" s="73"/>
    </row>
    <row r="60" spans="1:10" ht="15" thickBot="1" x14ac:dyDescent="0.4">
      <c r="A60" s="800"/>
      <c r="B60" s="803" t="s">
        <v>490</v>
      </c>
      <c r="C60" s="75"/>
      <c r="D60" s="23"/>
      <c r="E60" s="23"/>
      <c r="F60" s="76"/>
      <c r="G60" s="23" t="s">
        <v>18</v>
      </c>
      <c r="H60" s="77">
        <v>304929400</v>
      </c>
      <c r="I60" s="23"/>
      <c r="J60" s="73"/>
    </row>
    <row r="61" spans="1:10" ht="15" customHeight="1" thickBot="1" x14ac:dyDescent="0.4">
      <c r="A61" s="801"/>
      <c r="B61" s="804"/>
      <c r="C61" s="53"/>
      <c r="D61" s="44"/>
      <c r="E61" s="44"/>
      <c r="F61" s="46"/>
      <c r="G61" s="44" t="s">
        <v>21</v>
      </c>
      <c r="H61" s="47"/>
      <c r="I61" s="44"/>
      <c r="J61" s="73"/>
    </row>
    <row r="62" spans="1:10" ht="15" thickBot="1" x14ac:dyDescent="0.4">
      <c r="A62" s="801"/>
      <c r="B62" s="804"/>
      <c r="C62" s="44"/>
      <c r="D62" s="44"/>
      <c r="E62" s="44"/>
      <c r="F62" s="46"/>
      <c r="G62" s="44" t="s">
        <v>79</v>
      </c>
      <c r="H62" s="47"/>
      <c r="I62" s="44"/>
      <c r="J62" s="73"/>
    </row>
    <row r="63" spans="1:10" ht="15" thickBot="1" x14ac:dyDescent="0.4">
      <c r="A63" s="801"/>
      <c r="B63" s="804"/>
      <c r="C63" s="44"/>
      <c r="D63" s="44"/>
      <c r="E63" s="44"/>
      <c r="F63" s="701"/>
      <c r="G63" s="44" t="s">
        <v>19</v>
      </c>
      <c r="H63" s="47"/>
      <c r="I63" s="44"/>
      <c r="J63" s="73"/>
    </row>
    <row r="64" spans="1:10" ht="15" thickBot="1" x14ac:dyDescent="0.4">
      <c r="A64" s="801"/>
      <c r="B64" s="804"/>
      <c r="C64" s="44"/>
      <c r="D64" s="44"/>
      <c r="E64" s="44"/>
      <c r="F64" s="46"/>
      <c r="G64" s="44" t="s">
        <v>80</v>
      </c>
      <c r="H64" s="47"/>
      <c r="I64" s="44"/>
      <c r="J64" s="73"/>
    </row>
    <row r="65" spans="1:10" ht="15" customHeight="1" thickBot="1" x14ac:dyDescent="0.4">
      <c r="A65" s="802"/>
      <c r="B65" s="805"/>
      <c r="C65" s="58">
        <f>SUM(C60:C64)</f>
        <v>0</v>
      </c>
      <c r="D65" s="49">
        <f>SUM(D60:D64)</f>
        <v>0</v>
      </c>
      <c r="E65" s="49">
        <f>SUM(E60:E64)</f>
        <v>0</v>
      </c>
      <c r="F65" s="50"/>
      <c r="G65" s="49" t="s">
        <v>23</v>
      </c>
      <c r="H65" s="51"/>
      <c r="I65" s="52"/>
      <c r="J65" s="73"/>
    </row>
    <row r="66" spans="1:10" ht="15" thickBot="1" x14ac:dyDescent="0.4">
      <c r="A66" s="818"/>
      <c r="B66" s="827" t="s">
        <v>616</v>
      </c>
      <c r="C66" s="107"/>
      <c r="D66" s="108"/>
      <c r="E66" s="108"/>
      <c r="F66" s="109"/>
      <c r="G66" s="108" t="s">
        <v>18</v>
      </c>
      <c r="H66" s="110">
        <v>288724610</v>
      </c>
      <c r="I66" s="108"/>
      <c r="J66" s="73"/>
    </row>
    <row r="67" spans="1:10" ht="15" customHeight="1" thickBot="1" x14ac:dyDescent="0.4">
      <c r="A67" s="819"/>
      <c r="B67" s="828"/>
      <c r="C67" s="107"/>
      <c r="D67" s="107">
        <v>1160.5</v>
      </c>
      <c r="E67" s="107">
        <v>925.5</v>
      </c>
      <c r="F67" s="109"/>
      <c r="G67" s="108" t="s">
        <v>21</v>
      </c>
      <c r="H67" s="111"/>
      <c r="I67" s="108"/>
      <c r="J67" s="73"/>
    </row>
    <row r="68" spans="1:10" ht="15" thickBot="1" x14ac:dyDescent="0.4">
      <c r="A68" s="819"/>
      <c r="B68" s="828"/>
      <c r="C68" s="107"/>
      <c r="D68" s="107"/>
      <c r="E68" s="107"/>
      <c r="F68" s="109"/>
      <c r="G68" s="108" t="s">
        <v>79</v>
      </c>
      <c r="H68" s="111"/>
      <c r="I68" s="108"/>
      <c r="J68" s="73"/>
    </row>
    <row r="69" spans="1:10" ht="15" thickBot="1" x14ac:dyDescent="0.4">
      <c r="A69" s="819"/>
      <c r="B69" s="828"/>
      <c r="C69" s="107">
        <v>2000</v>
      </c>
      <c r="D69" s="107">
        <v>5000</v>
      </c>
      <c r="E69" s="107">
        <v>1000</v>
      </c>
      <c r="F69" s="109"/>
      <c r="G69" s="108" t="s">
        <v>19</v>
      </c>
      <c r="H69" s="111"/>
      <c r="I69" s="108"/>
      <c r="J69" s="73"/>
    </row>
    <row r="70" spans="1:10" ht="15" thickBot="1" x14ac:dyDescent="0.4">
      <c r="A70" s="819"/>
      <c r="B70" s="828"/>
      <c r="C70" s="107"/>
      <c r="D70" s="108"/>
      <c r="E70" s="108"/>
      <c r="F70" s="109"/>
      <c r="G70" s="108" t="s">
        <v>80</v>
      </c>
      <c r="H70" s="111"/>
      <c r="I70" s="108"/>
      <c r="J70" s="73"/>
    </row>
    <row r="71" spans="1:10" ht="16.25" customHeight="1" thickBot="1" x14ac:dyDescent="0.4">
      <c r="A71" s="819"/>
      <c r="B71" s="828"/>
      <c r="C71" s="107"/>
      <c r="D71" s="108"/>
      <c r="E71" s="108"/>
      <c r="F71" s="109"/>
      <c r="G71" s="44" t="s">
        <v>588</v>
      </c>
      <c r="H71" s="111"/>
      <c r="I71" s="108"/>
      <c r="J71" s="73"/>
    </row>
    <row r="72" spans="1:10" ht="15" customHeight="1" thickBot="1" x14ac:dyDescent="0.4">
      <c r="A72" s="820"/>
      <c r="B72" s="829"/>
      <c r="C72" s="58">
        <f>C66+C67+C68+C69+C70+C71</f>
        <v>2000</v>
      </c>
      <c r="D72" s="58">
        <f>D66+D67+D68+D69+D70+D71</f>
        <v>6160.5</v>
      </c>
      <c r="E72" s="58">
        <f>E66+E67+E68+E69+E70+E71</f>
        <v>1925.5</v>
      </c>
      <c r="F72" s="50"/>
      <c r="G72" s="49"/>
      <c r="H72" s="51"/>
      <c r="I72" s="52"/>
      <c r="J72" s="73"/>
    </row>
    <row r="73" spans="1:10" ht="15" thickBot="1" x14ac:dyDescent="0.4">
      <c r="A73" s="801"/>
      <c r="B73" s="827" t="s">
        <v>539</v>
      </c>
      <c r="C73" s="107">
        <v>367.9</v>
      </c>
      <c r="D73" s="44"/>
      <c r="E73" s="44"/>
      <c r="F73" s="12"/>
      <c r="G73" s="44" t="s">
        <v>18</v>
      </c>
      <c r="H73" s="45">
        <v>288724610</v>
      </c>
      <c r="I73" s="44">
        <v>0</v>
      </c>
      <c r="J73" s="73"/>
    </row>
    <row r="74" spans="1:10" ht="15" thickBot="1" x14ac:dyDescent="0.4">
      <c r="A74" s="801"/>
      <c r="B74" s="828"/>
      <c r="C74" s="107">
        <v>1632.1</v>
      </c>
      <c r="D74" s="53"/>
      <c r="E74" s="44"/>
      <c r="F74" s="46"/>
      <c r="G74" s="44" t="s">
        <v>21</v>
      </c>
      <c r="H74" s="47"/>
      <c r="I74" s="44"/>
      <c r="J74" s="73"/>
    </row>
    <row r="75" spans="1:10" ht="15" thickBot="1" x14ac:dyDescent="0.4">
      <c r="A75" s="801"/>
      <c r="B75" s="828"/>
      <c r="C75" s="44"/>
      <c r="D75" s="53"/>
      <c r="E75" s="44"/>
      <c r="F75" s="46"/>
      <c r="G75" s="44" t="s">
        <v>79</v>
      </c>
      <c r="H75" s="47"/>
      <c r="I75" s="44"/>
      <c r="J75" s="73"/>
    </row>
    <row r="76" spans="1:10" ht="15" thickBot="1" x14ac:dyDescent="0.4">
      <c r="A76" s="801"/>
      <c r="B76" s="828"/>
      <c r="C76" s="107">
        <v>200</v>
      </c>
      <c r="D76" s="53">
        <v>208.3</v>
      </c>
      <c r="E76" s="53">
        <v>0</v>
      </c>
      <c r="F76" s="46"/>
      <c r="G76" s="44" t="s">
        <v>19</v>
      </c>
      <c r="H76" s="47"/>
      <c r="I76" s="44"/>
      <c r="J76" s="73"/>
    </row>
    <row r="77" spans="1:10" ht="15" thickBot="1" x14ac:dyDescent="0.4">
      <c r="A77" s="801"/>
      <c r="B77" s="828"/>
      <c r="C77" s="107"/>
      <c r="D77" s="53"/>
      <c r="E77" s="44"/>
      <c r="F77" s="46"/>
      <c r="G77" s="44" t="s">
        <v>80</v>
      </c>
      <c r="H77" s="47"/>
      <c r="I77" s="44"/>
      <c r="J77" s="73"/>
    </row>
    <row r="78" spans="1:10" ht="15" customHeight="1" thickBot="1" x14ac:dyDescent="0.4">
      <c r="A78" s="802"/>
      <c r="B78" s="829"/>
      <c r="C78" s="58">
        <f>SUM(C73:C77)</f>
        <v>2200</v>
      </c>
      <c r="D78" s="58">
        <f>SUM(D73:D77)</f>
        <v>208.3</v>
      </c>
      <c r="E78" s="58">
        <f>SUM(E73:E77)</f>
        <v>0</v>
      </c>
      <c r="F78" s="50"/>
      <c r="G78" s="49" t="s">
        <v>23</v>
      </c>
      <c r="H78" s="51"/>
      <c r="I78" s="52"/>
      <c r="J78" s="73"/>
    </row>
    <row r="79" spans="1:10" ht="15" thickBot="1" x14ac:dyDescent="0.4">
      <c r="A79" s="801"/>
      <c r="B79" s="827" t="s">
        <v>654</v>
      </c>
      <c r="C79" s="108"/>
      <c r="D79" s="43"/>
      <c r="E79" s="43"/>
      <c r="F79" s="12"/>
      <c r="G79" s="44" t="s">
        <v>18</v>
      </c>
      <c r="H79" s="45">
        <v>288724610</v>
      </c>
      <c r="I79" s="44">
        <v>0</v>
      </c>
      <c r="J79" s="73"/>
    </row>
    <row r="80" spans="1:10" ht="15" thickBot="1" x14ac:dyDescent="0.4">
      <c r="A80" s="801"/>
      <c r="B80" s="828"/>
      <c r="C80" s="107">
        <v>183.6</v>
      </c>
      <c r="D80" s="43"/>
      <c r="E80" s="43"/>
      <c r="F80" s="46"/>
      <c r="G80" s="44" t="s">
        <v>21</v>
      </c>
      <c r="H80" s="47"/>
      <c r="I80" s="44"/>
      <c r="J80" s="73"/>
    </row>
    <row r="81" spans="1:10" ht="15" thickBot="1" x14ac:dyDescent="0.4">
      <c r="A81" s="801"/>
      <c r="B81" s="828"/>
      <c r="C81" s="42"/>
      <c r="D81" s="43"/>
      <c r="E81" s="43"/>
      <c r="F81" s="46"/>
      <c r="G81" s="44" t="s">
        <v>79</v>
      </c>
      <c r="H81" s="47"/>
      <c r="I81" s="44"/>
      <c r="J81" s="73"/>
    </row>
    <row r="82" spans="1:10" ht="15" thickBot="1" x14ac:dyDescent="0.4">
      <c r="A82" s="801"/>
      <c r="B82" s="828"/>
      <c r="C82" s="107">
        <v>250</v>
      </c>
      <c r="D82" s="53">
        <v>1310</v>
      </c>
      <c r="E82" s="53">
        <v>1550</v>
      </c>
      <c r="F82" s="46"/>
      <c r="G82" s="44" t="s">
        <v>19</v>
      </c>
      <c r="H82" s="47"/>
      <c r="I82" s="44"/>
      <c r="J82" s="73"/>
    </row>
    <row r="83" spans="1:10" ht="15" thickBot="1" x14ac:dyDescent="0.4">
      <c r="A83" s="801"/>
      <c r="B83" s="828"/>
      <c r="C83" s="43"/>
      <c r="D83" s="43"/>
      <c r="E83" s="43"/>
      <c r="F83" s="46"/>
      <c r="G83" s="44" t="s">
        <v>80</v>
      </c>
      <c r="H83" s="47"/>
      <c r="I83" s="44"/>
      <c r="J83" s="73"/>
    </row>
    <row r="84" spans="1:10" ht="15" customHeight="1" thickBot="1" x14ac:dyDescent="0.4">
      <c r="A84" s="802"/>
      <c r="B84" s="829"/>
      <c r="C84" s="58">
        <f>C79+C80+C81+C82+C83</f>
        <v>433.6</v>
      </c>
      <c r="D84" s="58">
        <f>D79+D80+D81+D82+D83</f>
        <v>1310</v>
      </c>
      <c r="E84" s="58">
        <f>E79+E80+E81+E82+E83</f>
        <v>1550</v>
      </c>
      <c r="F84" s="50"/>
      <c r="G84" s="49" t="s">
        <v>23</v>
      </c>
      <c r="H84" s="51"/>
      <c r="I84" s="52"/>
      <c r="J84" s="73"/>
    </row>
    <row r="85" spans="1:10" ht="15" thickBot="1" x14ac:dyDescent="0.4">
      <c r="A85" s="801" t="s">
        <v>24</v>
      </c>
      <c r="B85" s="806" t="s">
        <v>83</v>
      </c>
      <c r="C85" s="43">
        <f>C92*1</f>
        <v>0</v>
      </c>
      <c r="D85" s="43">
        <f t="shared" ref="D85:E89" si="1">D92*1</f>
        <v>0</v>
      </c>
      <c r="E85" s="43">
        <f t="shared" si="1"/>
        <v>0</v>
      </c>
      <c r="F85" s="12" t="s">
        <v>82</v>
      </c>
      <c r="G85" s="44" t="s">
        <v>18</v>
      </c>
      <c r="H85" s="45"/>
      <c r="I85" s="44"/>
      <c r="J85" s="73"/>
    </row>
    <row r="86" spans="1:10" ht="15" thickBot="1" x14ac:dyDescent="0.4">
      <c r="A86" s="801"/>
      <c r="B86" s="807"/>
      <c r="C86" s="42">
        <f>C93+C99</f>
        <v>0</v>
      </c>
      <c r="D86" s="43">
        <f t="shared" si="1"/>
        <v>0</v>
      </c>
      <c r="E86" s="43">
        <f t="shared" si="1"/>
        <v>0</v>
      </c>
      <c r="F86" s="46"/>
      <c r="G86" s="44" t="s">
        <v>21</v>
      </c>
      <c r="H86" s="47"/>
      <c r="I86" s="44"/>
      <c r="J86" s="73"/>
    </row>
    <row r="87" spans="1:10" ht="15" customHeight="1" thickBot="1" x14ac:dyDescent="0.4">
      <c r="A87" s="801"/>
      <c r="B87" s="807"/>
      <c r="C87" s="43">
        <f>C94*1</f>
        <v>0</v>
      </c>
      <c r="D87" s="43">
        <f t="shared" si="1"/>
        <v>0</v>
      </c>
      <c r="E87" s="43">
        <f t="shared" si="1"/>
        <v>0</v>
      </c>
      <c r="F87" s="46"/>
      <c r="G87" s="44" t="s">
        <v>79</v>
      </c>
      <c r="H87" s="47"/>
      <c r="I87" s="44"/>
      <c r="J87" s="73"/>
    </row>
    <row r="88" spans="1:10" ht="15" customHeight="1" thickBot="1" x14ac:dyDescent="0.4">
      <c r="A88" s="801"/>
      <c r="B88" s="807"/>
      <c r="C88" s="42">
        <f>C95+C101</f>
        <v>0</v>
      </c>
      <c r="D88" s="42">
        <f>D95+D101</f>
        <v>0</v>
      </c>
      <c r="E88" s="42">
        <f>E95+E101</f>
        <v>0</v>
      </c>
      <c r="F88" s="46"/>
      <c r="G88" s="44" t="s">
        <v>19</v>
      </c>
      <c r="H88" s="47"/>
      <c r="I88" s="44"/>
      <c r="J88" s="73"/>
    </row>
    <row r="89" spans="1:10" ht="15" thickBot="1" x14ac:dyDescent="0.4">
      <c r="A89" s="801"/>
      <c r="B89" s="807"/>
      <c r="C89" s="43">
        <f>C96*1</f>
        <v>0</v>
      </c>
      <c r="D89" s="43">
        <f t="shared" si="1"/>
        <v>0</v>
      </c>
      <c r="E89" s="43">
        <f t="shared" si="1"/>
        <v>0</v>
      </c>
      <c r="F89" s="46"/>
      <c r="G89" s="44" t="s">
        <v>80</v>
      </c>
      <c r="H89" s="47"/>
      <c r="I89" s="44"/>
      <c r="J89" s="73"/>
    </row>
    <row r="90" spans="1:10" ht="15" thickBot="1" x14ac:dyDescent="0.4">
      <c r="A90" s="801"/>
      <c r="B90" s="807"/>
      <c r="C90" s="112">
        <f>C103*1</f>
        <v>0</v>
      </c>
      <c r="D90" s="112">
        <f>D103*1</f>
        <v>0</v>
      </c>
      <c r="E90" s="112">
        <f>E103*1</f>
        <v>0</v>
      </c>
      <c r="F90" s="46"/>
      <c r="G90" s="44" t="s">
        <v>588</v>
      </c>
      <c r="H90" s="47"/>
      <c r="I90" s="44"/>
      <c r="J90" s="73"/>
    </row>
    <row r="91" spans="1:10" ht="15" thickBot="1" x14ac:dyDescent="0.4">
      <c r="A91" s="802"/>
      <c r="B91" s="808"/>
      <c r="C91" s="49">
        <f>SUM(C85:C90)</f>
        <v>0</v>
      </c>
      <c r="D91" s="49">
        <f>SUM(D85:D90)</f>
        <v>0</v>
      </c>
      <c r="E91" s="49">
        <f>SUM(E85:E90)</f>
        <v>0</v>
      </c>
      <c r="F91" s="50"/>
      <c r="G91" s="49" t="s">
        <v>23</v>
      </c>
      <c r="H91" s="51"/>
      <c r="I91" s="52"/>
      <c r="J91" s="73"/>
    </row>
    <row r="92" spans="1:10" ht="23.5" thickBot="1" x14ac:dyDescent="0.4">
      <c r="A92" s="801"/>
      <c r="B92" s="839" t="s">
        <v>540</v>
      </c>
      <c r="C92" s="44"/>
      <c r="D92" s="44"/>
      <c r="E92" s="44"/>
      <c r="F92" s="12"/>
      <c r="G92" s="44" t="s">
        <v>18</v>
      </c>
      <c r="H92" s="45" t="s">
        <v>576</v>
      </c>
      <c r="I92" s="44"/>
      <c r="J92" s="73"/>
    </row>
    <row r="93" spans="1:10" ht="15" thickBot="1" x14ac:dyDescent="0.4">
      <c r="A93" s="801"/>
      <c r="B93" s="840"/>
      <c r="C93" s="44"/>
      <c r="D93" s="44"/>
      <c r="E93" s="44"/>
      <c r="F93" s="46"/>
      <c r="G93" s="44" t="s">
        <v>21</v>
      </c>
      <c r="H93" s="47"/>
      <c r="I93" s="44"/>
      <c r="J93" s="73"/>
    </row>
    <row r="94" spans="1:10" ht="15" customHeight="1" thickBot="1" x14ac:dyDescent="0.4">
      <c r="A94" s="801"/>
      <c r="B94" s="840"/>
      <c r="C94" s="44"/>
      <c r="D94" s="44"/>
      <c r="E94" s="44"/>
      <c r="F94" s="46"/>
      <c r="G94" s="44" t="s">
        <v>79</v>
      </c>
      <c r="H94" s="47"/>
      <c r="I94" s="44"/>
      <c r="J94" s="73"/>
    </row>
    <row r="95" spans="1:10" ht="15" thickBot="1" x14ac:dyDescent="0.4">
      <c r="A95" s="801"/>
      <c r="B95" s="840"/>
      <c r="C95" s="44"/>
      <c r="D95" s="44"/>
      <c r="E95" s="44"/>
      <c r="F95" s="46"/>
      <c r="G95" s="44" t="s">
        <v>19</v>
      </c>
      <c r="H95" s="47"/>
      <c r="I95" s="44"/>
      <c r="J95" s="73"/>
    </row>
    <row r="96" spans="1:10" ht="15" thickBot="1" x14ac:dyDescent="0.4">
      <c r="A96" s="801"/>
      <c r="B96" s="840"/>
      <c r="C96" s="44"/>
      <c r="D96" s="44"/>
      <c r="E96" s="44"/>
      <c r="F96" s="46"/>
      <c r="G96" s="44" t="s">
        <v>80</v>
      </c>
      <c r="H96" s="47"/>
      <c r="I96" s="44"/>
      <c r="J96" s="73"/>
    </row>
    <row r="97" spans="1:10" ht="15" customHeight="1" thickBot="1" x14ac:dyDescent="0.4">
      <c r="A97" s="802"/>
      <c r="B97" s="841"/>
      <c r="C97" s="49">
        <f>SUM(C92:C96)</f>
        <v>0</v>
      </c>
      <c r="D97" s="49">
        <f>SUM(D92:D96)</f>
        <v>0</v>
      </c>
      <c r="E97" s="49">
        <f>SUM(E92:E96)</f>
        <v>0</v>
      </c>
      <c r="F97" s="50"/>
      <c r="G97" s="49" t="s">
        <v>23</v>
      </c>
      <c r="H97" s="51"/>
      <c r="I97" s="52"/>
      <c r="J97" s="73"/>
    </row>
    <row r="98" spans="1:10" ht="15" thickBot="1" x14ac:dyDescent="0.4">
      <c r="A98" s="818"/>
      <c r="B98" s="803" t="s">
        <v>617</v>
      </c>
      <c r="C98" s="108"/>
      <c r="D98" s="108"/>
      <c r="E98" s="108"/>
      <c r="F98" s="109"/>
      <c r="G98" s="108" t="s">
        <v>18</v>
      </c>
      <c r="H98" s="110">
        <v>288724610</v>
      </c>
      <c r="I98" s="108">
        <v>0</v>
      </c>
      <c r="J98" s="73"/>
    </row>
    <row r="99" spans="1:10" ht="15" thickBot="1" x14ac:dyDescent="0.4">
      <c r="A99" s="819"/>
      <c r="B99" s="804"/>
      <c r="C99" s="107"/>
      <c r="D99" s="108"/>
      <c r="E99" s="108"/>
      <c r="F99" s="109"/>
      <c r="G99" s="108" t="s">
        <v>21</v>
      </c>
      <c r="H99" s="111"/>
      <c r="I99" s="108"/>
      <c r="J99" s="73"/>
    </row>
    <row r="100" spans="1:10" ht="15" customHeight="1" thickBot="1" x14ac:dyDescent="0.4">
      <c r="A100" s="819"/>
      <c r="B100" s="804"/>
      <c r="C100" s="108"/>
      <c r="D100" s="108"/>
      <c r="E100" s="108"/>
      <c r="F100" s="109"/>
      <c r="G100" s="108" t="s">
        <v>79</v>
      </c>
      <c r="H100" s="111"/>
      <c r="I100" s="108"/>
      <c r="J100" s="73"/>
    </row>
    <row r="101" spans="1:10" ht="15" thickBot="1" x14ac:dyDescent="0.4">
      <c r="A101" s="819"/>
      <c r="B101" s="804"/>
      <c r="C101" s="107"/>
      <c r="D101" s="108"/>
      <c r="E101" s="108"/>
      <c r="F101" s="109"/>
      <c r="G101" s="108" t="s">
        <v>19</v>
      </c>
      <c r="H101" s="111"/>
      <c r="I101" s="108"/>
      <c r="J101" s="73"/>
    </row>
    <row r="102" spans="1:10" ht="15" thickBot="1" x14ac:dyDescent="0.4">
      <c r="A102" s="819"/>
      <c r="B102" s="804"/>
      <c r="C102" s="108"/>
      <c r="D102" s="108"/>
      <c r="E102" s="108"/>
      <c r="F102" s="109"/>
      <c r="G102" s="108" t="s">
        <v>80</v>
      </c>
      <c r="H102" s="111"/>
      <c r="I102" s="108"/>
      <c r="J102" s="73"/>
    </row>
    <row r="103" spans="1:10" ht="15" thickBot="1" x14ac:dyDescent="0.4">
      <c r="A103" s="819"/>
      <c r="B103" s="804"/>
      <c r="C103" s="107"/>
      <c r="D103" s="108"/>
      <c r="E103" s="108"/>
      <c r="F103" s="109"/>
      <c r="G103" s="44" t="s">
        <v>588</v>
      </c>
      <c r="H103" s="111"/>
      <c r="I103" s="108"/>
      <c r="J103" s="73"/>
    </row>
    <row r="104" spans="1:10" ht="15" thickBot="1" x14ac:dyDescent="0.4">
      <c r="A104" s="820"/>
      <c r="B104" s="805"/>
      <c r="C104" s="58">
        <f>SUM(C98:C103)</f>
        <v>0</v>
      </c>
      <c r="D104" s="58">
        <f>SUM(D98:D103)</f>
        <v>0</v>
      </c>
      <c r="E104" s="58">
        <f>SUM(E98:E103)</f>
        <v>0</v>
      </c>
      <c r="F104" s="50"/>
      <c r="G104" s="49"/>
      <c r="H104" s="51"/>
      <c r="I104" s="52"/>
      <c r="J104" s="73"/>
    </row>
    <row r="105" spans="1:10" ht="30" customHeight="1" thickBot="1" x14ac:dyDescent="0.4">
      <c r="A105" s="48"/>
      <c r="B105" s="55" t="s">
        <v>84</v>
      </c>
      <c r="C105" s="56"/>
      <c r="D105" s="56"/>
      <c r="E105" s="56"/>
      <c r="F105" s="56"/>
      <c r="G105" s="43"/>
      <c r="H105" s="45"/>
      <c r="I105" s="45"/>
      <c r="J105" s="73"/>
    </row>
    <row r="106" spans="1:10" ht="41.4" customHeight="1" thickBot="1" x14ac:dyDescent="0.4">
      <c r="A106" s="34" t="s">
        <v>85</v>
      </c>
      <c r="B106" s="35" t="s">
        <v>97</v>
      </c>
      <c r="C106" s="36"/>
      <c r="D106" s="36"/>
      <c r="E106" s="36"/>
      <c r="F106" s="37" t="s">
        <v>88</v>
      </c>
      <c r="G106" s="35"/>
      <c r="H106" s="36"/>
      <c r="I106" s="36"/>
      <c r="J106" s="73"/>
    </row>
    <row r="107" spans="1:10" ht="29" customHeight="1" thickBot="1" x14ac:dyDescent="0.4">
      <c r="A107" s="38" t="s">
        <v>86</v>
      </c>
      <c r="B107" s="39" t="s">
        <v>98</v>
      </c>
      <c r="C107" s="40"/>
      <c r="D107" s="40"/>
      <c r="E107" s="40"/>
      <c r="F107" s="41" t="s">
        <v>87</v>
      </c>
      <c r="G107" s="39"/>
      <c r="H107" s="40"/>
      <c r="I107" s="40"/>
      <c r="J107" s="73"/>
    </row>
    <row r="108" spans="1:10" ht="15" thickBot="1" x14ac:dyDescent="0.4">
      <c r="A108" s="800" t="s">
        <v>89</v>
      </c>
      <c r="B108" s="806" t="s">
        <v>90</v>
      </c>
      <c r="C108" s="85">
        <f>C114+C120+C126+C132+C138+C144</f>
        <v>0</v>
      </c>
      <c r="D108" s="85">
        <f t="shared" ref="D108:E110" si="2">D114+D120+D126+D132+D138+D144</f>
        <v>0</v>
      </c>
      <c r="E108" s="85">
        <f t="shared" si="2"/>
        <v>0</v>
      </c>
      <c r="F108" s="76" t="s">
        <v>91</v>
      </c>
      <c r="G108" s="23" t="s">
        <v>18</v>
      </c>
      <c r="H108" s="77">
        <v>288724610</v>
      </c>
      <c r="I108" s="23">
        <v>0</v>
      </c>
      <c r="J108" s="73"/>
    </row>
    <row r="109" spans="1:10" ht="15" thickBot="1" x14ac:dyDescent="0.4">
      <c r="A109" s="801"/>
      <c r="B109" s="807"/>
      <c r="C109" s="85">
        <f>C115+C121+C127+C133+C139+C145</f>
        <v>318.29999999999995</v>
      </c>
      <c r="D109" s="85">
        <f t="shared" si="2"/>
        <v>1000</v>
      </c>
      <c r="E109" s="85">
        <f t="shared" si="2"/>
        <v>0</v>
      </c>
      <c r="F109" s="46"/>
      <c r="G109" s="44" t="s">
        <v>21</v>
      </c>
      <c r="H109" s="47"/>
      <c r="I109" s="44"/>
      <c r="J109" s="73"/>
    </row>
    <row r="110" spans="1:10" ht="15" thickBot="1" x14ac:dyDescent="0.4">
      <c r="A110" s="801"/>
      <c r="B110" s="807"/>
      <c r="C110" s="85">
        <f>C116+C122+C128+C134+C140+C146</f>
        <v>0</v>
      </c>
      <c r="D110" s="85">
        <f t="shared" si="2"/>
        <v>0</v>
      </c>
      <c r="E110" s="85">
        <f t="shared" si="2"/>
        <v>0</v>
      </c>
      <c r="F110" s="46"/>
      <c r="G110" s="44" t="s">
        <v>79</v>
      </c>
      <c r="H110" s="47"/>
      <c r="I110" s="44"/>
      <c r="J110" s="73"/>
    </row>
    <row r="111" spans="1:10" ht="14" customHeight="1" thickBot="1" x14ac:dyDescent="0.4">
      <c r="A111" s="801"/>
      <c r="B111" s="807"/>
      <c r="C111" s="85">
        <f t="shared" ref="C111:E112" si="3">C117+C123+C129+C135+C141+C147</f>
        <v>1902.3</v>
      </c>
      <c r="D111" s="85">
        <f t="shared" si="3"/>
        <v>2570.3999999999996</v>
      </c>
      <c r="E111" s="85">
        <f t="shared" si="3"/>
        <v>3510</v>
      </c>
      <c r="F111" s="46"/>
      <c r="G111" s="44" t="s">
        <v>19</v>
      </c>
      <c r="H111" s="47"/>
      <c r="I111" s="44"/>
      <c r="J111" s="73"/>
    </row>
    <row r="112" spans="1:10" ht="15" customHeight="1" thickBot="1" x14ac:dyDescent="0.4">
      <c r="A112" s="801"/>
      <c r="B112" s="807"/>
      <c r="C112" s="85">
        <f t="shared" si="3"/>
        <v>0</v>
      </c>
      <c r="D112" s="85">
        <f t="shared" si="3"/>
        <v>0</v>
      </c>
      <c r="E112" s="85">
        <f t="shared" si="3"/>
        <v>0</v>
      </c>
      <c r="F112" s="46"/>
      <c r="G112" s="44" t="s">
        <v>80</v>
      </c>
      <c r="H112" s="47"/>
      <c r="I112" s="44"/>
      <c r="J112" s="73"/>
    </row>
    <row r="113" spans="1:10" ht="15" customHeight="1" thickBot="1" x14ac:dyDescent="0.4">
      <c r="A113" s="802"/>
      <c r="B113" s="808"/>
      <c r="C113" s="58">
        <f>C108+C109+C110+C111+C112</f>
        <v>2220.6</v>
      </c>
      <c r="D113" s="58">
        <f>D108+D109+D110+D111+D112</f>
        <v>3570.3999999999996</v>
      </c>
      <c r="E113" s="58">
        <f>E108+E109+E110+E111+E112</f>
        <v>3510</v>
      </c>
      <c r="F113" s="50"/>
      <c r="G113" s="49" t="s">
        <v>23</v>
      </c>
      <c r="H113" s="51"/>
      <c r="I113" s="52"/>
      <c r="J113" s="73"/>
    </row>
    <row r="114" spans="1:10" ht="15" thickBot="1" x14ac:dyDescent="0.4">
      <c r="A114" s="801" t="s">
        <v>577</v>
      </c>
      <c r="B114" s="803" t="s">
        <v>541</v>
      </c>
      <c r="C114" s="113"/>
      <c r="D114" s="113"/>
      <c r="E114" s="113"/>
      <c r="F114" s="12"/>
      <c r="G114" s="44" t="s">
        <v>18</v>
      </c>
      <c r="H114" s="45">
        <v>288724610</v>
      </c>
      <c r="I114" s="44">
        <v>0</v>
      </c>
      <c r="J114" s="73"/>
    </row>
    <row r="115" spans="1:10" ht="15" thickBot="1" x14ac:dyDescent="0.4">
      <c r="A115" s="801"/>
      <c r="B115" s="804"/>
      <c r="C115" s="710">
        <v>29.1</v>
      </c>
      <c r="D115" s="703">
        <v>0</v>
      </c>
      <c r="E115" s="704">
        <v>0</v>
      </c>
      <c r="F115" s="46"/>
      <c r="G115" s="44" t="s">
        <v>21</v>
      </c>
      <c r="H115" s="47"/>
      <c r="I115" s="44"/>
      <c r="J115" s="73"/>
    </row>
    <row r="116" spans="1:10" ht="15" thickBot="1" x14ac:dyDescent="0.4">
      <c r="A116" s="801"/>
      <c r="B116" s="804"/>
      <c r="C116" s="113"/>
      <c r="D116" s="137"/>
      <c r="E116" s="113"/>
      <c r="F116" s="46"/>
      <c r="G116" s="44" t="s">
        <v>79</v>
      </c>
      <c r="H116" s="47"/>
      <c r="I116" s="44"/>
      <c r="J116" s="73"/>
    </row>
    <row r="117" spans="1:10" ht="15.65" customHeight="1" thickBot="1" x14ac:dyDescent="0.4">
      <c r="A117" s="801"/>
      <c r="B117" s="804"/>
      <c r="C117" s="176"/>
      <c r="D117" s="137"/>
      <c r="E117" s="113"/>
      <c r="F117" s="46"/>
      <c r="G117" s="44" t="s">
        <v>19</v>
      </c>
      <c r="H117" s="47"/>
      <c r="I117" s="44"/>
      <c r="J117" s="73"/>
    </row>
    <row r="118" spans="1:10" ht="15" customHeight="1" thickBot="1" x14ac:dyDescent="0.4">
      <c r="A118" s="801"/>
      <c r="B118" s="804"/>
      <c r="C118" s="113"/>
      <c r="D118" s="113"/>
      <c r="E118" s="113"/>
      <c r="F118" s="46"/>
      <c r="G118" s="44" t="s">
        <v>80</v>
      </c>
      <c r="H118" s="47"/>
      <c r="I118" s="44"/>
      <c r="J118" s="73"/>
    </row>
    <row r="119" spans="1:10" ht="15" customHeight="1" thickBot="1" x14ac:dyDescent="0.4">
      <c r="A119" s="802"/>
      <c r="B119" s="805"/>
      <c r="C119" s="49">
        <f>C114+C115+C116+C117+C118</f>
        <v>29.1</v>
      </c>
      <c r="D119" s="49">
        <f>D114+D115+D116+D117+D118</f>
        <v>0</v>
      </c>
      <c r="E119" s="49">
        <f>E114+E115+E116+E117+E118</f>
        <v>0</v>
      </c>
      <c r="F119" s="50"/>
      <c r="G119" s="49" t="s">
        <v>23</v>
      </c>
      <c r="H119" s="51"/>
      <c r="I119" s="52"/>
      <c r="J119" s="73"/>
    </row>
    <row r="120" spans="1:10" ht="23.5" thickBot="1" x14ac:dyDescent="0.4">
      <c r="A120" s="801"/>
      <c r="B120" s="827" t="s">
        <v>669</v>
      </c>
      <c r="C120" s="53"/>
      <c r="D120" s="43"/>
      <c r="E120" s="43"/>
      <c r="F120" s="12"/>
      <c r="G120" s="44" t="s">
        <v>18</v>
      </c>
      <c r="H120" s="45" t="s">
        <v>1644</v>
      </c>
      <c r="I120" s="44">
        <v>0</v>
      </c>
      <c r="J120" s="73"/>
    </row>
    <row r="121" spans="1:10" ht="15" thickBot="1" x14ac:dyDescent="0.4">
      <c r="A121" s="801"/>
      <c r="B121" s="828"/>
      <c r="C121" s="107">
        <v>44</v>
      </c>
      <c r="D121" s="43"/>
      <c r="E121" s="43"/>
      <c r="F121" s="46"/>
      <c r="G121" s="44" t="s">
        <v>21</v>
      </c>
      <c r="H121" s="47"/>
      <c r="I121" s="44"/>
      <c r="J121" s="73"/>
    </row>
    <row r="122" spans="1:10" ht="15" thickBot="1" x14ac:dyDescent="0.4">
      <c r="A122" s="801"/>
      <c r="B122" s="828"/>
      <c r="C122" s="136"/>
      <c r="D122" s="43"/>
      <c r="E122" s="43"/>
      <c r="F122" s="46"/>
      <c r="G122" s="44" t="s">
        <v>79</v>
      </c>
      <c r="H122" s="47"/>
      <c r="I122" s="44"/>
      <c r="J122" s="73"/>
    </row>
    <row r="123" spans="1:10" ht="20" customHeight="1" thickBot="1" x14ac:dyDescent="0.4">
      <c r="A123" s="801"/>
      <c r="B123" s="828"/>
      <c r="C123" s="107">
        <v>100</v>
      </c>
      <c r="D123" s="53">
        <v>280.2</v>
      </c>
      <c r="E123" s="53">
        <v>119.8</v>
      </c>
      <c r="F123" s="46"/>
      <c r="G123" s="44" t="s">
        <v>19</v>
      </c>
      <c r="H123" s="705"/>
      <c r="I123" s="44"/>
      <c r="J123" s="73"/>
    </row>
    <row r="124" spans="1:10" ht="15" thickBot="1" x14ac:dyDescent="0.4">
      <c r="A124" s="801"/>
      <c r="B124" s="828"/>
      <c r="C124" s="43"/>
      <c r="D124" s="43"/>
      <c r="E124" s="43"/>
      <c r="F124" s="46"/>
      <c r="G124" s="44" t="s">
        <v>80</v>
      </c>
      <c r="H124" s="47"/>
      <c r="I124" s="44"/>
      <c r="J124" s="73"/>
    </row>
    <row r="125" spans="1:10" ht="15" customHeight="1" thickBot="1" x14ac:dyDescent="0.4">
      <c r="A125" s="802"/>
      <c r="B125" s="829"/>
      <c r="C125" s="49">
        <f>C120+C121+C122+C123+C124</f>
        <v>144</v>
      </c>
      <c r="D125" s="58">
        <f>D120+D121+D122+D123+D124</f>
        <v>280.2</v>
      </c>
      <c r="E125" s="49">
        <f>E120+E121+E122+E123+E124</f>
        <v>119.8</v>
      </c>
      <c r="F125" s="50"/>
      <c r="G125" s="49" t="s">
        <v>23</v>
      </c>
      <c r="H125" s="51"/>
      <c r="I125" s="52"/>
      <c r="J125" s="73"/>
    </row>
    <row r="126" spans="1:10" ht="15" thickBot="1" x14ac:dyDescent="0.4">
      <c r="A126" s="801"/>
      <c r="B126" s="803" t="s">
        <v>670</v>
      </c>
      <c r="C126" s="43"/>
      <c r="D126" s="43"/>
      <c r="E126" s="43"/>
      <c r="F126" s="12"/>
      <c r="G126" s="44" t="s">
        <v>18</v>
      </c>
      <c r="H126" s="45">
        <v>288724610</v>
      </c>
      <c r="I126" s="44">
        <v>0</v>
      </c>
      <c r="J126" s="73"/>
    </row>
    <row r="127" spans="1:10" ht="15" thickBot="1" x14ac:dyDescent="0.4">
      <c r="A127" s="801"/>
      <c r="B127" s="804"/>
      <c r="C127" s="44"/>
      <c r="D127" s="43"/>
      <c r="E127" s="43"/>
      <c r="F127" s="46"/>
      <c r="G127" s="44" t="s">
        <v>21</v>
      </c>
      <c r="H127" s="47"/>
      <c r="I127" s="44"/>
      <c r="J127" s="73"/>
    </row>
    <row r="128" spans="1:10" ht="15" thickBot="1" x14ac:dyDescent="0.4">
      <c r="A128" s="801"/>
      <c r="B128" s="804"/>
      <c r="C128" s="43"/>
      <c r="D128" s="43"/>
      <c r="E128" s="43"/>
      <c r="F128" s="46"/>
      <c r="G128" s="44" t="s">
        <v>79</v>
      </c>
      <c r="H128" s="47"/>
      <c r="I128" s="44"/>
      <c r="J128" s="73"/>
    </row>
    <row r="129" spans="1:10" ht="15" thickBot="1" x14ac:dyDescent="0.4">
      <c r="A129" s="801"/>
      <c r="B129" s="804"/>
      <c r="C129" s="108">
        <v>1312.1</v>
      </c>
      <c r="D129" s="53">
        <v>0</v>
      </c>
      <c r="E129" s="43"/>
      <c r="F129" s="46"/>
      <c r="G129" s="44" t="s">
        <v>19</v>
      </c>
      <c r="H129" s="47"/>
      <c r="I129" s="44"/>
      <c r="J129" s="73"/>
    </row>
    <row r="130" spans="1:10" ht="15" thickBot="1" x14ac:dyDescent="0.4">
      <c r="A130" s="801"/>
      <c r="B130" s="804"/>
      <c r="C130" s="43"/>
      <c r="D130" s="43"/>
      <c r="E130" s="43"/>
      <c r="F130" s="46"/>
      <c r="G130" s="44" t="s">
        <v>80</v>
      </c>
      <c r="H130" s="47"/>
      <c r="I130" s="44"/>
      <c r="J130" s="73"/>
    </row>
    <row r="131" spans="1:10" ht="15" customHeight="1" thickBot="1" x14ac:dyDescent="0.4">
      <c r="A131" s="802"/>
      <c r="B131" s="805"/>
      <c r="C131" s="49">
        <f>C126+C127+C128+C129+C130</f>
        <v>1312.1</v>
      </c>
      <c r="D131" s="58">
        <f>D126+D127+D128+D129+D130</f>
        <v>0</v>
      </c>
      <c r="E131" s="49">
        <f>E126+E127+E128+E129+E130</f>
        <v>0</v>
      </c>
      <c r="F131" s="50"/>
      <c r="G131" s="49" t="s">
        <v>23</v>
      </c>
      <c r="H131" s="51"/>
      <c r="I131" s="52"/>
      <c r="J131" s="73"/>
    </row>
    <row r="132" spans="1:10" ht="15" thickBot="1" x14ac:dyDescent="0.4">
      <c r="A132" s="801"/>
      <c r="B132" s="803" t="s">
        <v>618</v>
      </c>
      <c r="C132" s="43"/>
      <c r="D132" s="43"/>
      <c r="E132" s="43"/>
      <c r="F132" s="12"/>
      <c r="G132" s="44" t="s">
        <v>18</v>
      </c>
      <c r="H132" s="45">
        <v>288724610</v>
      </c>
      <c r="I132" s="44">
        <v>0</v>
      </c>
      <c r="J132" s="73"/>
    </row>
    <row r="133" spans="1:10" ht="15" thickBot="1" x14ac:dyDescent="0.4">
      <c r="A133" s="801"/>
      <c r="B133" s="804"/>
      <c r="C133" s="107">
        <v>245.2</v>
      </c>
      <c r="D133" s="44">
        <v>1000</v>
      </c>
      <c r="E133" s="44"/>
      <c r="F133" s="46"/>
      <c r="G133" s="44" t="s">
        <v>21</v>
      </c>
      <c r="H133" s="47"/>
      <c r="I133" s="44"/>
      <c r="J133" s="73"/>
    </row>
    <row r="134" spans="1:10" ht="15" thickBot="1" x14ac:dyDescent="0.4">
      <c r="A134" s="801"/>
      <c r="B134" s="804"/>
      <c r="C134" s="43"/>
      <c r="D134" s="44"/>
      <c r="E134" s="44"/>
      <c r="F134" s="46"/>
      <c r="G134" s="44" t="s">
        <v>79</v>
      </c>
      <c r="H134" s="47"/>
      <c r="I134" s="44"/>
      <c r="J134" s="73"/>
    </row>
    <row r="135" spans="1:10" ht="15" thickBot="1" x14ac:dyDescent="0.4">
      <c r="A135" s="801"/>
      <c r="B135" s="804"/>
      <c r="C135" s="43"/>
      <c r="D135" s="44">
        <v>1800</v>
      </c>
      <c r="E135" s="44">
        <v>3300</v>
      </c>
      <c r="F135" s="46"/>
      <c r="G135" s="44" t="s">
        <v>19</v>
      </c>
      <c r="H135" s="47"/>
      <c r="I135" s="44"/>
      <c r="J135" s="73"/>
    </row>
    <row r="136" spans="1:10" ht="15" thickBot="1" x14ac:dyDescent="0.4">
      <c r="A136" s="801"/>
      <c r="B136" s="804"/>
      <c r="C136" s="43"/>
      <c r="D136" s="43"/>
      <c r="E136" s="43"/>
      <c r="F136" s="46"/>
      <c r="G136" s="44" t="s">
        <v>80</v>
      </c>
      <c r="H136" s="47"/>
      <c r="I136" s="44"/>
      <c r="J136" s="73"/>
    </row>
    <row r="137" spans="1:10" ht="15" customHeight="1" thickBot="1" x14ac:dyDescent="0.4">
      <c r="A137" s="802"/>
      <c r="B137" s="805"/>
      <c r="C137" s="58">
        <f>C132+C133+C134+C135+C136</f>
        <v>245.2</v>
      </c>
      <c r="D137" s="58">
        <f>D132+D133+D134+D135+D136</f>
        <v>2800</v>
      </c>
      <c r="E137" s="58">
        <f>E132+E133+E134+E135+E136</f>
        <v>3300</v>
      </c>
      <c r="F137" s="50"/>
      <c r="G137" s="49" t="s">
        <v>23</v>
      </c>
      <c r="H137" s="51"/>
      <c r="I137" s="52"/>
      <c r="J137" s="73"/>
    </row>
    <row r="138" spans="1:10" ht="15" customHeight="1" thickBot="1" x14ac:dyDescent="0.4">
      <c r="A138" s="801"/>
      <c r="B138" s="803" t="s">
        <v>649</v>
      </c>
      <c r="C138" s="43"/>
      <c r="D138" s="43"/>
      <c r="E138" s="43"/>
      <c r="F138" s="12"/>
      <c r="G138" s="44" t="s">
        <v>18</v>
      </c>
      <c r="H138" s="45">
        <v>288724610</v>
      </c>
      <c r="I138" s="44">
        <v>0</v>
      </c>
      <c r="J138" s="73"/>
    </row>
    <row r="139" spans="1:10" ht="15" thickBot="1" x14ac:dyDescent="0.4">
      <c r="A139" s="801"/>
      <c r="B139" s="804"/>
      <c r="C139" s="53"/>
      <c r="D139" s="43"/>
      <c r="E139" s="43"/>
      <c r="F139" s="46"/>
      <c r="G139" s="44" t="s">
        <v>21</v>
      </c>
      <c r="H139" s="47"/>
      <c r="I139" s="44"/>
      <c r="J139" s="73"/>
    </row>
    <row r="140" spans="1:10" ht="15" thickBot="1" x14ac:dyDescent="0.4">
      <c r="A140" s="801"/>
      <c r="B140" s="804"/>
      <c r="C140" s="43"/>
      <c r="D140" s="43"/>
      <c r="E140" s="43"/>
      <c r="F140" s="46"/>
      <c r="G140" s="44" t="s">
        <v>79</v>
      </c>
      <c r="H140" s="47"/>
      <c r="I140" s="44"/>
      <c r="J140" s="73"/>
    </row>
    <row r="141" spans="1:10" ht="15" thickBot="1" x14ac:dyDescent="0.4">
      <c r="A141" s="801"/>
      <c r="B141" s="804"/>
      <c r="C141" s="107">
        <v>400</v>
      </c>
      <c r="D141" s="53">
        <v>400</v>
      </c>
      <c r="E141" s="43"/>
      <c r="F141" s="46"/>
      <c r="G141" s="44" t="s">
        <v>19</v>
      </c>
      <c r="H141" s="47"/>
      <c r="I141" s="44"/>
      <c r="J141" s="73"/>
    </row>
    <row r="142" spans="1:10" ht="15" thickBot="1" x14ac:dyDescent="0.4">
      <c r="A142" s="801"/>
      <c r="B142" s="804"/>
      <c r="C142" s="43"/>
      <c r="D142" s="43"/>
      <c r="E142" s="43"/>
      <c r="F142" s="46"/>
      <c r="G142" s="44" t="s">
        <v>80</v>
      </c>
      <c r="H142" s="47"/>
      <c r="I142" s="44"/>
      <c r="J142" s="73"/>
    </row>
    <row r="143" spans="1:10" ht="15" customHeight="1" thickBot="1" x14ac:dyDescent="0.4">
      <c r="A143" s="802"/>
      <c r="B143" s="805"/>
      <c r="C143" s="58">
        <f>C138+C139+C140+C141+C142</f>
        <v>400</v>
      </c>
      <c r="D143" s="58">
        <f>D138+D139+D140+D141+D142</f>
        <v>400</v>
      </c>
      <c r="E143" s="58">
        <f>E138+E139+E140+E141+E142</f>
        <v>0</v>
      </c>
      <c r="F143" s="50"/>
      <c r="G143" s="49" t="s">
        <v>23</v>
      </c>
      <c r="H143" s="51"/>
      <c r="I143" s="52"/>
      <c r="J143" s="73"/>
    </row>
    <row r="144" spans="1:10" ht="15" thickBot="1" x14ac:dyDescent="0.4">
      <c r="A144" s="801"/>
      <c r="B144" s="803" t="s">
        <v>650</v>
      </c>
      <c r="C144" s="43"/>
      <c r="D144" s="43"/>
      <c r="E144" s="43"/>
      <c r="F144" s="12"/>
      <c r="G144" s="44" t="s">
        <v>18</v>
      </c>
      <c r="H144" s="45">
        <v>288724610</v>
      </c>
      <c r="I144" s="44">
        <v>0</v>
      </c>
      <c r="J144" s="73"/>
    </row>
    <row r="145" spans="1:10" ht="15" thickBot="1" x14ac:dyDescent="0.4">
      <c r="A145" s="801"/>
      <c r="B145" s="804"/>
      <c r="C145" s="53"/>
      <c r="D145" s="43"/>
      <c r="E145" s="43"/>
      <c r="F145" s="46"/>
      <c r="G145" s="44" t="s">
        <v>21</v>
      </c>
      <c r="H145" s="47"/>
      <c r="I145" s="44"/>
      <c r="J145" s="73"/>
    </row>
    <row r="146" spans="1:10" ht="15" thickBot="1" x14ac:dyDescent="0.4">
      <c r="A146" s="801"/>
      <c r="B146" s="804"/>
      <c r="C146" s="43"/>
      <c r="D146" s="43"/>
      <c r="E146" s="43"/>
      <c r="F146" s="46"/>
      <c r="G146" s="44" t="s">
        <v>79</v>
      </c>
      <c r="H146" s="47"/>
      <c r="I146" s="44"/>
      <c r="J146" s="73"/>
    </row>
    <row r="147" spans="1:10" ht="15" thickBot="1" x14ac:dyDescent="0.4">
      <c r="A147" s="801"/>
      <c r="B147" s="804"/>
      <c r="C147" s="108">
        <v>90.2</v>
      </c>
      <c r="D147" s="44">
        <v>90.2</v>
      </c>
      <c r="E147" s="44">
        <v>90.2</v>
      </c>
      <c r="F147" s="46"/>
      <c r="G147" s="44" t="s">
        <v>19</v>
      </c>
      <c r="H147" s="47"/>
      <c r="I147" s="44"/>
      <c r="J147" s="73"/>
    </row>
    <row r="148" spans="1:10" ht="15" thickBot="1" x14ac:dyDescent="0.4">
      <c r="A148" s="801"/>
      <c r="B148" s="804"/>
      <c r="C148" s="43"/>
      <c r="D148" s="43"/>
      <c r="E148" s="43"/>
      <c r="F148" s="46"/>
      <c r="G148" s="44" t="s">
        <v>80</v>
      </c>
      <c r="H148" s="47"/>
      <c r="I148" s="44"/>
      <c r="J148" s="73"/>
    </row>
    <row r="149" spans="1:10" ht="15" customHeight="1" thickBot="1" x14ac:dyDescent="0.4">
      <c r="A149" s="802"/>
      <c r="B149" s="805"/>
      <c r="C149" s="58">
        <f>C144+C145+C146+C147+C148</f>
        <v>90.2</v>
      </c>
      <c r="D149" s="58">
        <f>D144+D145+D146+D147+D148</f>
        <v>90.2</v>
      </c>
      <c r="E149" s="58">
        <f>E144+E145+E146+E147+E148</f>
        <v>90.2</v>
      </c>
      <c r="F149" s="50"/>
      <c r="G149" s="49" t="s">
        <v>23</v>
      </c>
      <c r="H149" s="51"/>
      <c r="I149" s="52"/>
      <c r="J149" s="73"/>
    </row>
    <row r="150" spans="1:10" ht="15" thickBot="1" x14ac:dyDescent="0.4">
      <c r="A150" s="801" t="s">
        <v>99</v>
      </c>
      <c r="B150" s="853" t="s">
        <v>101</v>
      </c>
      <c r="C150" s="42">
        <f>C157+C163+C170+C176</f>
        <v>1995.7</v>
      </c>
      <c r="D150" s="42">
        <f t="shared" ref="D150:E154" si="4">D157+D163+D170+D176</f>
        <v>0</v>
      </c>
      <c r="E150" s="42">
        <f t="shared" si="4"/>
        <v>0</v>
      </c>
      <c r="F150" s="12" t="s">
        <v>100</v>
      </c>
      <c r="G150" s="44" t="s">
        <v>18</v>
      </c>
      <c r="H150" s="45">
        <v>288724610</v>
      </c>
      <c r="I150" s="44">
        <v>0</v>
      </c>
      <c r="J150" s="73"/>
    </row>
    <row r="151" spans="1:10" ht="15" thickBot="1" x14ac:dyDescent="0.4">
      <c r="A151" s="801"/>
      <c r="B151" s="854"/>
      <c r="C151" s="42">
        <f>C158+C164+C171+C177</f>
        <v>41</v>
      </c>
      <c r="D151" s="42">
        <f t="shared" si="4"/>
        <v>0</v>
      </c>
      <c r="E151" s="42">
        <f t="shared" si="4"/>
        <v>0</v>
      </c>
      <c r="F151" s="46"/>
      <c r="G151" s="44" t="s">
        <v>21</v>
      </c>
      <c r="H151" s="47"/>
      <c r="I151" s="44"/>
      <c r="J151" s="73"/>
    </row>
    <row r="152" spans="1:10" ht="15" thickBot="1" x14ac:dyDescent="0.4">
      <c r="A152" s="801"/>
      <c r="B152" s="854"/>
      <c r="C152" s="42">
        <f>C159+C165+C172+C178</f>
        <v>4927.3</v>
      </c>
      <c r="D152" s="42">
        <f t="shared" si="4"/>
        <v>0</v>
      </c>
      <c r="E152" s="42">
        <f t="shared" si="4"/>
        <v>0</v>
      </c>
      <c r="F152" s="46"/>
      <c r="G152" s="44" t="s">
        <v>79</v>
      </c>
      <c r="H152" s="47"/>
      <c r="I152" s="44"/>
      <c r="J152" s="73"/>
    </row>
    <row r="153" spans="1:10" ht="15" thickBot="1" x14ac:dyDescent="0.4">
      <c r="A153" s="801"/>
      <c r="B153" s="854"/>
      <c r="C153" s="42">
        <f>C160+C166+C173+C179</f>
        <v>343</v>
      </c>
      <c r="D153" s="42">
        <f t="shared" si="4"/>
        <v>0</v>
      </c>
      <c r="E153" s="42">
        <f t="shared" si="4"/>
        <v>0</v>
      </c>
      <c r="F153" s="46"/>
      <c r="G153" s="44" t="s">
        <v>19</v>
      </c>
      <c r="H153" s="47"/>
      <c r="I153" s="44"/>
      <c r="J153" s="73"/>
    </row>
    <row r="154" spans="1:10" ht="15" thickBot="1" x14ac:dyDescent="0.4">
      <c r="A154" s="801"/>
      <c r="B154" s="854"/>
      <c r="C154" s="42">
        <f>C161+C167+C174+C180</f>
        <v>0</v>
      </c>
      <c r="D154" s="42">
        <f t="shared" si="4"/>
        <v>0</v>
      </c>
      <c r="E154" s="42">
        <f t="shared" si="4"/>
        <v>0</v>
      </c>
      <c r="F154" s="46"/>
      <c r="G154" s="44" t="s">
        <v>80</v>
      </c>
      <c r="H154" s="47"/>
      <c r="I154" s="44"/>
      <c r="J154" s="73"/>
    </row>
    <row r="155" spans="1:10" ht="15" thickBot="1" x14ac:dyDescent="0.4">
      <c r="A155" s="801"/>
      <c r="B155" s="854"/>
      <c r="C155" s="42">
        <f>C168*1</f>
        <v>0</v>
      </c>
      <c r="D155" s="42">
        <f>D168*1</f>
        <v>0</v>
      </c>
      <c r="E155" s="42">
        <f>E168*1</f>
        <v>0</v>
      </c>
      <c r="F155" s="46"/>
      <c r="G155" s="44" t="s">
        <v>523</v>
      </c>
      <c r="H155" s="47"/>
      <c r="I155" s="44"/>
      <c r="J155" s="73"/>
    </row>
    <row r="156" spans="1:10" ht="15" customHeight="1" thickBot="1" x14ac:dyDescent="0.4">
      <c r="A156" s="802"/>
      <c r="B156" s="855"/>
      <c r="C156" s="58">
        <f>SUM(C150:C155)</f>
        <v>7307</v>
      </c>
      <c r="D156" s="58">
        <f>SUM(D150:D155)</f>
        <v>0</v>
      </c>
      <c r="E156" s="58">
        <f>SUM(E150:E155)</f>
        <v>0</v>
      </c>
      <c r="F156" s="50"/>
      <c r="G156" s="49" t="s">
        <v>23</v>
      </c>
      <c r="H156" s="51"/>
      <c r="I156" s="52"/>
      <c r="J156" s="73"/>
    </row>
    <row r="157" spans="1:10" ht="15" customHeight="1" thickBot="1" x14ac:dyDescent="0.4">
      <c r="A157" s="800"/>
      <c r="B157" s="803" t="s">
        <v>471</v>
      </c>
      <c r="C157" s="44">
        <v>1995.7</v>
      </c>
      <c r="D157" s="53">
        <v>0</v>
      </c>
      <c r="E157" s="44"/>
      <c r="F157" s="46"/>
      <c r="G157" s="44" t="s">
        <v>18</v>
      </c>
      <c r="H157" s="45">
        <v>288724610</v>
      </c>
      <c r="I157" s="44">
        <v>0</v>
      </c>
      <c r="J157" s="73"/>
    </row>
    <row r="158" spans="1:10" ht="15" thickBot="1" x14ac:dyDescent="0.4">
      <c r="A158" s="801"/>
      <c r="B158" s="804"/>
      <c r="C158" s="53"/>
      <c r="D158" s="53"/>
      <c r="E158" s="44"/>
      <c r="F158" s="46"/>
      <c r="G158" s="44" t="s">
        <v>21</v>
      </c>
      <c r="H158" s="47"/>
      <c r="I158" s="44"/>
      <c r="J158" s="73"/>
    </row>
    <row r="159" spans="1:10" ht="15" thickBot="1" x14ac:dyDescent="0.4">
      <c r="A159" s="801"/>
      <c r="B159" s="804"/>
      <c r="C159" s="53">
        <v>4927.3</v>
      </c>
      <c r="D159" s="44"/>
      <c r="E159" s="44"/>
      <c r="F159" s="46"/>
      <c r="G159" s="44" t="s">
        <v>79</v>
      </c>
      <c r="H159" s="47"/>
      <c r="I159" s="44"/>
      <c r="J159" s="73"/>
    </row>
    <row r="160" spans="1:10" ht="15" thickBot="1" x14ac:dyDescent="0.4">
      <c r="A160" s="801"/>
      <c r="B160" s="804"/>
      <c r="C160" s="44"/>
      <c r="D160" s="44"/>
      <c r="E160" s="44"/>
      <c r="F160" s="46"/>
      <c r="G160" s="44" t="s">
        <v>19</v>
      </c>
      <c r="H160" s="47"/>
      <c r="I160" s="44"/>
      <c r="J160" s="73"/>
    </row>
    <row r="161" spans="1:10" ht="15" thickBot="1" x14ac:dyDescent="0.4">
      <c r="A161" s="801"/>
      <c r="B161" s="804"/>
      <c r="C161" s="107"/>
      <c r="D161" s="53"/>
      <c r="E161" s="44"/>
      <c r="F161" s="46"/>
      <c r="G161" s="44" t="s">
        <v>80</v>
      </c>
      <c r="H161" s="47"/>
      <c r="I161" s="44"/>
      <c r="J161" s="73"/>
    </row>
    <row r="162" spans="1:10" ht="15" customHeight="1" thickBot="1" x14ac:dyDescent="0.4">
      <c r="A162" s="802"/>
      <c r="B162" s="805"/>
      <c r="C162" s="58">
        <f>SUM(C157:C161)</f>
        <v>6923</v>
      </c>
      <c r="D162" s="58">
        <f>SUM(D157:D161)</f>
        <v>0</v>
      </c>
      <c r="E162" s="49">
        <f>SUM(E157:E161)</f>
        <v>0</v>
      </c>
      <c r="F162" s="50"/>
      <c r="G162" s="49" t="s">
        <v>23</v>
      </c>
      <c r="H162" s="51"/>
      <c r="I162" s="114"/>
      <c r="J162" s="73"/>
    </row>
    <row r="163" spans="1:10" ht="15" customHeight="1" thickBot="1" x14ac:dyDescent="0.4">
      <c r="A163" s="800"/>
      <c r="B163" s="803" t="s">
        <v>542</v>
      </c>
      <c r="C163" s="23"/>
      <c r="D163" s="75"/>
      <c r="E163" s="23"/>
      <c r="F163" s="79"/>
      <c r="G163" s="23" t="s">
        <v>18</v>
      </c>
      <c r="H163" s="77">
        <v>288724610</v>
      </c>
      <c r="I163" s="23">
        <v>0</v>
      </c>
      <c r="J163" s="73"/>
    </row>
    <row r="164" spans="1:10" ht="15" thickBot="1" x14ac:dyDescent="0.4">
      <c r="A164" s="801"/>
      <c r="B164" s="804"/>
      <c r="C164" s="107">
        <v>41</v>
      </c>
      <c r="D164" s="44"/>
      <c r="E164" s="44"/>
      <c r="F164" s="46"/>
      <c r="G164" s="44" t="s">
        <v>21</v>
      </c>
      <c r="H164" s="47"/>
      <c r="I164" s="44"/>
      <c r="J164" s="73"/>
    </row>
    <row r="165" spans="1:10" ht="15" thickBot="1" x14ac:dyDescent="0.4">
      <c r="A165" s="801"/>
      <c r="B165" s="804"/>
      <c r="C165" s="44"/>
      <c r="D165" s="44"/>
      <c r="E165" s="44"/>
      <c r="F165" s="46"/>
      <c r="G165" s="44" t="s">
        <v>79</v>
      </c>
      <c r="H165" s="47"/>
      <c r="I165" s="44"/>
      <c r="J165" s="73"/>
    </row>
    <row r="166" spans="1:10" ht="15" thickBot="1" x14ac:dyDescent="0.4">
      <c r="A166" s="801"/>
      <c r="B166" s="804"/>
      <c r="C166" s="44"/>
      <c r="D166" s="44"/>
      <c r="E166" s="44"/>
      <c r="F166" s="46"/>
      <c r="G166" s="44" t="s">
        <v>19</v>
      </c>
      <c r="H166" s="47"/>
      <c r="I166" s="44"/>
      <c r="J166" s="73"/>
    </row>
    <row r="167" spans="1:10" ht="15" thickBot="1" x14ac:dyDescent="0.4">
      <c r="A167" s="801"/>
      <c r="B167" s="804"/>
      <c r="C167" s="53"/>
      <c r="D167" s="44"/>
      <c r="E167" s="44"/>
      <c r="F167" s="46"/>
      <c r="G167" s="44" t="s">
        <v>80</v>
      </c>
      <c r="H167" s="47"/>
      <c r="I167" s="44"/>
      <c r="J167" s="73"/>
    </row>
    <row r="168" spans="1:10" ht="12" customHeight="1" thickBot="1" x14ac:dyDescent="0.4">
      <c r="A168" s="801"/>
      <c r="B168" s="804"/>
      <c r="C168" s="53"/>
      <c r="D168" s="44"/>
      <c r="E168" s="44"/>
      <c r="F168" s="46"/>
      <c r="G168" s="44" t="s">
        <v>523</v>
      </c>
      <c r="H168" s="47"/>
      <c r="I168" s="44"/>
      <c r="J168" s="73"/>
    </row>
    <row r="169" spans="1:10" ht="15" customHeight="1" thickBot="1" x14ac:dyDescent="0.4">
      <c r="A169" s="802"/>
      <c r="B169" s="805"/>
      <c r="C169" s="58">
        <f>SUM(C163:C168)</f>
        <v>41</v>
      </c>
      <c r="D169" s="49">
        <f>SUM(D163:D167)</f>
        <v>0</v>
      </c>
      <c r="E169" s="49">
        <f>SUM(E163:E167)</f>
        <v>0</v>
      </c>
      <c r="F169" s="50"/>
      <c r="G169" s="49" t="s">
        <v>23</v>
      </c>
      <c r="H169" s="51"/>
      <c r="I169" s="52"/>
      <c r="J169" s="73"/>
    </row>
    <row r="170" spans="1:10" ht="15" thickBot="1" x14ac:dyDescent="0.4">
      <c r="A170" s="801"/>
      <c r="B170" s="804" t="s">
        <v>543</v>
      </c>
      <c r="C170" s="44"/>
      <c r="D170" s="44"/>
      <c r="E170" s="44"/>
      <c r="F170" s="46"/>
      <c r="G170" s="44" t="s">
        <v>18</v>
      </c>
      <c r="H170" s="45">
        <v>288724610</v>
      </c>
      <c r="I170" s="44">
        <v>0</v>
      </c>
      <c r="J170" s="73"/>
    </row>
    <row r="171" spans="1:10" ht="15" thickBot="1" x14ac:dyDescent="0.4">
      <c r="A171" s="801"/>
      <c r="B171" s="804"/>
      <c r="C171" s="53"/>
      <c r="D171" s="44"/>
      <c r="E171" s="44"/>
      <c r="F171" s="46"/>
      <c r="G171" s="44" t="s">
        <v>21</v>
      </c>
      <c r="H171" s="47"/>
      <c r="I171" s="44"/>
      <c r="J171" s="73"/>
    </row>
    <row r="172" spans="1:10" ht="15" thickBot="1" x14ac:dyDescent="0.4">
      <c r="A172" s="801"/>
      <c r="B172" s="804"/>
      <c r="C172" s="44"/>
      <c r="D172" s="44"/>
      <c r="E172" s="44"/>
      <c r="F172" s="46"/>
      <c r="G172" s="44" t="s">
        <v>79</v>
      </c>
      <c r="H172" s="47"/>
      <c r="I172" s="44"/>
      <c r="J172" s="73"/>
    </row>
    <row r="173" spans="1:10" ht="15" thickBot="1" x14ac:dyDescent="0.4">
      <c r="A173" s="801"/>
      <c r="B173" s="804"/>
      <c r="C173" s="107">
        <v>338</v>
      </c>
      <c r="D173" s="53">
        <v>0</v>
      </c>
      <c r="E173" s="53"/>
      <c r="F173" s="46"/>
      <c r="G173" s="44" t="s">
        <v>19</v>
      </c>
      <c r="H173" s="47"/>
      <c r="I173" s="44"/>
      <c r="J173" s="73"/>
    </row>
    <row r="174" spans="1:10" ht="15" thickBot="1" x14ac:dyDescent="0.4">
      <c r="A174" s="801"/>
      <c r="B174" s="804"/>
      <c r="C174" s="44"/>
      <c r="D174" s="44"/>
      <c r="E174" s="44"/>
      <c r="F174" s="46"/>
      <c r="G174" s="44" t="s">
        <v>80</v>
      </c>
      <c r="H174" s="47"/>
      <c r="I174" s="44"/>
      <c r="J174" s="73"/>
    </row>
    <row r="175" spans="1:10" ht="15" customHeight="1" thickBot="1" x14ac:dyDescent="0.4">
      <c r="A175" s="802"/>
      <c r="B175" s="805"/>
      <c r="C175" s="58">
        <f>SUM(C170:C174)</f>
        <v>338</v>
      </c>
      <c r="D175" s="49">
        <f>SUM(D170:D174)</f>
        <v>0</v>
      </c>
      <c r="E175" s="134">
        <f>SUM(E170:E174)</f>
        <v>0</v>
      </c>
      <c r="F175" s="50"/>
      <c r="G175" s="49" t="s">
        <v>23</v>
      </c>
      <c r="H175" s="51"/>
      <c r="I175" s="52"/>
      <c r="J175" s="73"/>
    </row>
    <row r="176" spans="1:10" ht="15" thickBot="1" x14ac:dyDescent="0.4">
      <c r="A176" s="801"/>
      <c r="B176" s="804" t="s">
        <v>544</v>
      </c>
      <c r="C176" s="44"/>
      <c r="D176" s="53"/>
      <c r="E176" s="44"/>
      <c r="F176" s="12"/>
      <c r="G176" s="44" t="s">
        <v>18</v>
      </c>
      <c r="H176" s="45">
        <v>288724610</v>
      </c>
      <c r="I176" s="44"/>
      <c r="J176" s="73"/>
    </row>
    <row r="177" spans="1:10" ht="15" thickBot="1" x14ac:dyDescent="0.4">
      <c r="A177" s="801"/>
      <c r="B177" s="804"/>
      <c r="C177" s="53"/>
      <c r="D177" s="44"/>
      <c r="E177" s="44"/>
      <c r="F177" s="46"/>
      <c r="G177" s="44" t="s">
        <v>21</v>
      </c>
      <c r="H177" s="47"/>
      <c r="I177" s="44"/>
      <c r="J177" s="73"/>
    </row>
    <row r="178" spans="1:10" ht="15" thickBot="1" x14ac:dyDescent="0.4">
      <c r="A178" s="801"/>
      <c r="B178" s="804"/>
      <c r="C178" s="44"/>
      <c r="D178" s="44"/>
      <c r="E178" s="44"/>
      <c r="F178" s="46"/>
      <c r="G178" s="44" t="s">
        <v>79</v>
      </c>
      <c r="H178" s="47"/>
      <c r="I178" s="44"/>
      <c r="J178" s="73"/>
    </row>
    <row r="179" spans="1:10" ht="15" thickBot="1" x14ac:dyDescent="0.4">
      <c r="A179" s="801"/>
      <c r="B179" s="804"/>
      <c r="C179" s="107">
        <v>5</v>
      </c>
      <c r="D179" s="44"/>
      <c r="E179" s="44"/>
      <c r="F179" s="46"/>
      <c r="G179" s="44" t="s">
        <v>19</v>
      </c>
      <c r="H179" s="47"/>
      <c r="I179" s="44"/>
      <c r="J179" s="73"/>
    </row>
    <row r="180" spans="1:10" ht="15" thickBot="1" x14ac:dyDescent="0.4">
      <c r="A180" s="801"/>
      <c r="B180" s="804"/>
      <c r="C180" s="44"/>
      <c r="D180" s="44"/>
      <c r="E180" s="44"/>
      <c r="F180" s="46"/>
      <c r="G180" s="44" t="s">
        <v>80</v>
      </c>
      <c r="H180" s="47"/>
      <c r="I180" s="44"/>
      <c r="J180" s="73"/>
    </row>
    <row r="181" spans="1:10" ht="17" customHeight="1" thickBot="1" x14ac:dyDescent="0.4">
      <c r="A181" s="802"/>
      <c r="B181" s="805"/>
      <c r="C181" s="58">
        <f>SUM(C176:C180)</f>
        <v>5</v>
      </c>
      <c r="D181" s="58">
        <f>SUM(D176:D180)</f>
        <v>0</v>
      </c>
      <c r="E181" s="58">
        <f>SUM(E176:E180)</f>
        <v>0</v>
      </c>
      <c r="F181" s="50"/>
      <c r="G181" s="49" t="s">
        <v>23</v>
      </c>
      <c r="H181" s="51"/>
      <c r="I181" s="52"/>
      <c r="J181" s="73"/>
    </row>
    <row r="182" spans="1:10" ht="15" thickBot="1" x14ac:dyDescent="0.4">
      <c r="A182" s="48"/>
      <c r="B182" s="55" t="s">
        <v>102</v>
      </c>
      <c r="C182" s="56"/>
      <c r="D182" s="56"/>
      <c r="E182" s="56"/>
      <c r="F182" s="56"/>
      <c r="G182" s="43"/>
      <c r="H182" s="45"/>
      <c r="I182" s="45"/>
      <c r="J182" s="73"/>
    </row>
    <row r="183" spans="1:10" ht="26.5" thickBot="1" x14ac:dyDescent="0.4">
      <c r="A183" s="34" t="s">
        <v>103</v>
      </c>
      <c r="B183" s="35" t="s">
        <v>107</v>
      </c>
      <c r="C183" s="36"/>
      <c r="D183" s="36"/>
      <c r="E183" s="36"/>
      <c r="F183" s="37" t="s">
        <v>106</v>
      </c>
      <c r="G183" s="35"/>
      <c r="H183" s="36"/>
      <c r="I183" s="36"/>
      <c r="J183" s="73"/>
    </row>
    <row r="184" spans="1:10" ht="26.4" customHeight="1" thickBot="1" x14ac:dyDescent="0.4">
      <c r="A184" s="38" t="s">
        <v>104</v>
      </c>
      <c r="B184" s="39" t="s">
        <v>109</v>
      </c>
      <c r="C184" s="40"/>
      <c r="D184" s="40"/>
      <c r="E184" s="40"/>
      <c r="F184" s="41" t="s">
        <v>108</v>
      </c>
      <c r="G184" s="39"/>
      <c r="H184" s="40"/>
      <c r="I184" s="40"/>
      <c r="J184" s="73"/>
    </row>
    <row r="185" spans="1:10" ht="15" thickBot="1" x14ac:dyDescent="0.4">
      <c r="A185" s="801" t="s">
        <v>105</v>
      </c>
      <c r="B185" s="806" t="s">
        <v>111</v>
      </c>
      <c r="C185" s="42">
        <f t="shared" ref="C185:E190" si="5">C192*1</f>
        <v>0</v>
      </c>
      <c r="D185" s="42">
        <f t="shared" si="5"/>
        <v>0</v>
      </c>
      <c r="E185" s="42">
        <f t="shared" si="5"/>
        <v>0</v>
      </c>
      <c r="F185" s="12" t="s">
        <v>110</v>
      </c>
      <c r="G185" s="44" t="s">
        <v>18</v>
      </c>
      <c r="H185" s="45">
        <v>288724610</v>
      </c>
      <c r="I185" s="44">
        <v>0</v>
      </c>
      <c r="J185" s="73"/>
    </row>
    <row r="186" spans="1:10" ht="15" thickBot="1" x14ac:dyDescent="0.4">
      <c r="A186" s="801"/>
      <c r="B186" s="807"/>
      <c r="C186" s="42">
        <f t="shared" si="5"/>
        <v>0</v>
      </c>
      <c r="D186" s="42">
        <f t="shared" si="5"/>
        <v>0</v>
      </c>
      <c r="E186" s="42">
        <f t="shared" si="5"/>
        <v>0</v>
      </c>
      <c r="F186" s="46"/>
      <c r="G186" s="44" t="s">
        <v>21</v>
      </c>
      <c r="H186" s="47"/>
      <c r="I186" s="44"/>
      <c r="J186" s="73"/>
    </row>
    <row r="187" spans="1:10" ht="15" thickBot="1" x14ac:dyDescent="0.4">
      <c r="A187" s="801"/>
      <c r="B187" s="807"/>
      <c r="C187" s="42">
        <f t="shared" si="5"/>
        <v>0</v>
      </c>
      <c r="D187" s="42">
        <f t="shared" si="5"/>
        <v>0</v>
      </c>
      <c r="E187" s="42">
        <f t="shared" si="5"/>
        <v>0</v>
      </c>
      <c r="F187" s="46"/>
      <c r="G187" s="44" t="s">
        <v>79</v>
      </c>
      <c r="H187" s="47"/>
      <c r="I187" s="44"/>
      <c r="J187" s="73"/>
    </row>
    <row r="188" spans="1:10" ht="15" thickBot="1" x14ac:dyDescent="0.4">
      <c r="A188" s="801"/>
      <c r="B188" s="807"/>
      <c r="C188" s="42">
        <f t="shared" si="5"/>
        <v>0</v>
      </c>
      <c r="D188" s="42">
        <f t="shared" si="5"/>
        <v>0</v>
      </c>
      <c r="E188" s="42">
        <f t="shared" si="5"/>
        <v>0</v>
      </c>
      <c r="F188" s="46"/>
      <c r="G188" s="44" t="s">
        <v>19</v>
      </c>
      <c r="H188" s="47"/>
      <c r="I188" s="44"/>
      <c r="J188" s="73"/>
    </row>
    <row r="189" spans="1:10" ht="15" thickBot="1" x14ac:dyDescent="0.4">
      <c r="A189" s="801"/>
      <c r="B189" s="807"/>
      <c r="C189" s="42">
        <f t="shared" si="5"/>
        <v>0</v>
      </c>
      <c r="D189" s="42">
        <f t="shared" si="5"/>
        <v>0</v>
      </c>
      <c r="E189" s="42">
        <f t="shared" si="5"/>
        <v>0</v>
      </c>
      <c r="F189" s="46"/>
      <c r="G189" s="44" t="s">
        <v>80</v>
      </c>
      <c r="H189" s="47"/>
      <c r="I189" s="44"/>
      <c r="J189" s="73"/>
    </row>
    <row r="190" spans="1:10" ht="15" thickBot="1" x14ac:dyDescent="0.4">
      <c r="A190" s="801"/>
      <c r="B190" s="807"/>
      <c r="C190" s="42">
        <f>C197*1</f>
        <v>0</v>
      </c>
      <c r="D190" s="42">
        <f t="shared" si="5"/>
        <v>0</v>
      </c>
      <c r="E190" s="42">
        <f t="shared" si="5"/>
        <v>0</v>
      </c>
      <c r="F190" s="46"/>
      <c r="G190" s="44" t="s">
        <v>588</v>
      </c>
      <c r="H190" s="47"/>
      <c r="I190" s="44"/>
      <c r="J190" s="73"/>
    </row>
    <row r="191" spans="1:10" ht="15" customHeight="1" thickBot="1" x14ac:dyDescent="0.4">
      <c r="A191" s="802"/>
      <c r="B191" s="808"/>
      <c r="C191" s="58">
        <f>SUM(C185:C190)</f>
        <v>0</v>
      </c>
      <c r="D191" s="58">
        <f>SUM(D185:D190)</f>
        <v>0</v>
      </c>
      <c r="E191" s="58">
        <f>SUM(E185:E190)</f>
        <v>0</v>
      </c>
      <c r="F191" s="50"/>
      <c r="G191" s="49" t="s">
        <v>23</v>
      </c>
      <c r="H191" s="51"/>
      <c r="I191" s="52"/>
      <c r="J191" s="73"/>
    </row>
    <row r="192" spans="1:10" ht="15" thickBot="1" x14ac:dyDescent="0.4">
      <c r="A192" s="801"/>
      <c r="B192" s="803" t="s">
        <v>545</v>
      </c>
      <c r="C192" s="53"/>
      <c r="D192" s="44"/>
      <c r="E192" s="44"/>
      <c r="F192" s="12"/>
      <c r="G192" s="44" t="s">
        <v>18</v>
      </c>
      <c r="H192" s="45">
        <v>248209780</v>
      </c>
      <c r="I192" s="44"/>
      <c r="J192" s="73"/>
    </row>
    <row r="193" spans="1:10" ht="15" thickBot="1" x14ac:dyDescent="0.4">
      <c r="A193" s="801"/>
      <c r="B193" s="804"/>
      <c r="C193" s="44"/>
      <c r="D193" s="44"/>
      <c r="E193" s="44"/>
      <c r="F193" s="46"/>
      <c r="G193" s="44" t="s">
        <v>21</v>
      </c>
      <c r="H193" s="47"/>
      <c r="I193" s="44"/>
      <c r="J193" s="73"/>
    </row>
    <row r="194" spans="1:10" ht="15" thickBot="1" x14ac:dyDescent="0.4">
      <c r="A194" s="801"/>
      <c r="B194" s="804"/>
      <c r="C194" s="44"/>
      <c r="D194" s="44"/>
      <c r="E194" s="44"/>
      <c r="F194" s="46"/>
      <c r="G194" s="44" t="s">
        <v>79</v>
      </c>
      <c r="H194" s="47"/>
      <c r="I194" s="44"/>
      <c r="J194" s="73"/>
    </row>
    <row r="195" spans="1:10" ht="15" thickBot="1" x14ac:dyDescent="0.4">
      <c r="A195" s="801"/>
      <c r="B195" s="804"/>
      <c r="C195" s="53"/>
      <c r="D195" s="44"/>
      <c r="E195" s="44"/>
      <c r="F195" s="46"/>
      <c r="G195" s="44" t="s">
        <v>19</v>
      </c>
      <c r="H195" s="47"/>
      <c r="I195" s="44"/>
      <c r="J195" s="73"/>
    </row>
    <row r="196" spans="1:10" ht="15" thickBot="1" x14ac:dyDescent="0.4">
      <c r="A196" s="801"/>
      <c r="B196" s="804"/>
      <c r="C196" s="44"/>
      <c r="D196" s="44"/>
      <c r="E196" s="44"/>
      <c r="F196" s="46"/>
      <c r="G196" s="44" t="s">
        <v>80</v>
      </c>
      <c r="H196" s="47"/>
      <c r="I196" s="44"/>
      <c r="J196" s="73"/>
    </row>
    <row r="197" spans="1:10" ht="15" thickBot="1" x14ac:dyDescent="0.4">
      <c r="A197" s="801"/>
      <c r="B197" s="804"/>
      <c r="C197" s="108"/>
      <c r="D197" s="44"/>
      <c r="E197" s="44"/>
      <c r="F197" s="46"/>
      <c r="G197" s="44" t="s">
        <v>588</v>
      </c>
      <c r="H197" s="47"/>
      <c r="I197" s="44"/>
      <c r="J197" s="73"/>
    </row>
    <row r="198" spans="1:10" ht="15" customHeight="1" thickBot="1" x14ac:dyDescent="0.4">
      <c r="A198" s="802"/>
      <c r="B198" s="805"/>
      <c r="C198" s="58">
        <f>SUM(C192:C197)</f>
        <v>0</v>
      </c>
      <c r="D198" s="58">
        <f>SUM(D192:D197)</f>
        <v>0</v>
      </c>
      <c r="E198" s="58">
        <f>SUM(E192:E197)</f>
        <v>0</v>
      </c>
      <c r="F198" s="50"/>
      <c r="G198" s="49" t="s">
        <v>23</v>
      </c>
      <c r="H198" s="51"/>
      <c r="I198" s="52"/>
      <c r="J198" s="73"/>
    </row>
    <row r="199" spans="1:10" ht="15" thickBot="1" x14ac:dyDescent="0.4">
      <c r="A199" s="800" t="s">
        <v>112</v>
      </c>
      <c r="B199" s="836" t="s">
        <v>114</v>
      </c>
      <c r="C199" s="85">
        <f>C208+C214+C221+C227+C233+C239+C245+C251+C257+C273+C289+C265+C281</f>
        <v>0</v>
      </c>
      <c r="D199" s="85">
        <f t="shared" ref="D199:E203" si="6">D208+D214+D221+D227+D233+D239+D245+D251+D257+D273+D289+D265+D281</f>
        <v>0</v>
      </c>
      <c r="E199" s="85">
        <f t="shared" si="6"/>
        <v>0</v>
      </c>
      <c r="F199" s="76" t="s">
        <v>113</v>
      </c>
      <c r="G199" s="23" t="s">
        <v>18</v>
      </c>
      <c r="H199" s="77">
        <v>288724610</v>
      </c>
      <c r="I199" s="23">
        <v>0</v>
      </c>
      <c r="J199" s="73"/>
    </row>
    <row r="200" spans="1:10" ht="15" thickBot="1" x14ac:dyDescent="0.4">
      <c r="A200" s="801"/>
      <c r="B200" s="837"/>
      <c r="C200" s="85">
        <f>C209+C215+C222+C228+C234+C240+C246+C252+C258+C274+C290+C266+C282</f>
        <v>448.6</v>
      </c>
      <c r="D200" s="85">
        <f t="shared" si="6"/>
        <v>807</v>
      </c>
      <c r="E200" s="85">
        <f t="shared" si="6"/>
        <v>105</v>
      </c>
      <c r="F200" s="46"/>
      <c r="G200" s="44" t="s">
        <v>21</v>
      </c>
      <c r="H200" s="47"/>
      <c r="I200" s="44"/>
      <c r="J200" s="73"/>
    </row>
    <row r="201" spans="1:10" ht="15" thickBot="1" x14ac:dyDescent="0.4">
      <c r="A201" s="801"/>
      <c r="B201" s="837"/>
      <c r="C201" s="85">
        <f>C210+C216+C223+C229+C235+C241+C247+C253+C259+C275+C291+C267+C283</f>
        <v>0</v>
      </c>
      <c r="D201" s="85">
        <f t="shared" si="6"/>
        <v>0</v>
      </c>
      <c r="E201" s="85">
        <f t="shared" si="6"/>
        <v>0</v>
      </c>
      <c r="F201" s="46"/>
      <c r="G201" s="44" t="s">
        <v>79</v>
      </c>
      <c r="H201" s="47"/>
      <c r="I201" s="44"/>
      <c r="J201" s="73"/>
    </row>
    <row r="202" spans="1:10" ht="15" thickBot="1" x14ac:dyDescent="0.4">
      <c r="A202" s="801"/>
      <c r="B202" s="837"/>
      <c r="C202" s="85">
        <f>C211+C217+C224+C230+C236+C242+C248+C254+C260+C276+C292+C268+C284</f>
        <v>1497.1</v>
      </c>
      <c r="D202" s="85">
        <f t="shared" si="6"/>
        <v>5577.3</v>
      </c>
      <c r="E202" s="85">
        <f t="shared" si="6"/>
        <v>550.79999999999995</v>
      </c>
      <c r="F202" s="46"/>
      <c r="G202" s="44" t="s">
        <v>19</v>
      </c>
      <c r="H202" s="47"/>
      <c r="I202" s="44"/>
      <c r="J202" s="73"/>
    </row>
    <row r="203" spans="1:10" ht="15" thickBot="1" x14ac:dyDescent="0.4">
      <c r="A203" s="801"/>
      <c r="B203" s="837"/>
      <c r="C203" s="85">
        <f>C212+C218+C225+C231+C237+C243+C249+C255+C261+C277+C293+C269+C285</f>
        <v>0</v>
      </c>
      <c r="D203" s="85">
        <f t="shared" si="6"/>
        <v>0</v>
      </c>
      <c r="E203" s="85">
        <f t="shared" si="6"/>
        <v>0</v>
      </c>
      <c r="F203" s="46"/>
      <c r="G203" s="44" t="s">
        <v>80</v>
      </c>
      <c r="H203" s="47"/>
      <c r="I203" s="44"/>
      <c r="J203" s="73"/>
    </row>
    <row r="204" spans="1:10" ht="15" thickBot="1" x14ac:dyDescent="0.4">
      <c r="A204" s="801"/>
      <c r="B204" s="837"/>
      <c r="C204" s="135">
        <f>C219*1</f>
        <v>0</v>
      </c>
      <c r="D204" s="135">
        <f t="shared" ref="D204:E204" si="7">D219*1</f>
        <v>0</v>
      </c>
      <c r="E204" s="135">
        <f t="shared" si="7"/>
        <v>0</v>
      </c>
      <c r="F204" s="46"/>
      <c r="G204" s="44" t="s">
        <v>588</v>
      </c>
      <c r="H204" s="47"/>
      <c r="I204" s="44"/>
      <c r="J204" s="73"/>
    </row>
    <row r="205" spans="1:10" ht="15" thickBot="1" x14ac:dyDescent="0.4">
      <c r="A205" s="801"/>
      <c r="B205" s="837"/>
      <c r="C205" s="135">
        <f>C262+C278+C294+C270+C286</f>
        <v>0</v>
      </c>
      <c r="D205" s="135">
        <f t="shared" ref="D205:E206" si="8">D262+D278+D294+D270+D286</f>
        <v>0</v>
      </c>
      <c r="E205" s="135">
        <f t="shared" si="8"/>
        <v>0</v>
      </c>
      <c r="F205" s="46"/>
      <c r="G205" s="44" t="s">
        <v>20</v>
      </c>
      <c r="H205" s="47"/>
      <c r="I205" s="44"/>
      <c r="J205" s="73"/>
    </row>
    <row r="206" spans="1:10" ht="15" customHeight="1" thickBot="1" x14ac:dyDescent="0.4">
      <c r="A206" s="801"/>
      <c r="B206" s="837"/>
      <c r="C206" s="135">
        <f>C263+C279+C295+C271+C287</f>
        <v>575</v>
      </c>
      <c r="D206" s="135">
        <f t="shared" si="8"/>
        <v>0</v>
      </c>
      <c r="E206" s="135">
        <f t="shared" si="8"/>
        <v>0</v>
      </c>
      <c r="F206" s="46"/>
      <c r="G206" s="44" t="s">
        <v>523</v>
      </c>
      <c r="H206" s="47"/>
      <c r="I206" s="44"/>
      <c r="J206" s="73"/>
    </row>
    <row r="207" spans="1:10" ht="15" customHeight="1" thickBot="1" x14ac:dyDescent="0.4">
      <c r="A207" s="802"/>
      <c r="B207" s="838"/>
      <c r="C207" s="131">
        <f>SUM(C199:C206)</f>
        <v>2520.6999999999998</v>
      </c>
      <c r="D207" s="131">
        <f t="shared" ref="D207:E207" si="9">SUM(D199:D206)</f>
        <v>6384.3</v>
      </c>
      <c r="E207" s="131">
        <f t="shared" si="9"/>
        <v>655.8</v>
      </c>
      <c r="F207" s="50"/>
      <c r="G207" s="49" t="s">
        <v>23</v>
      </c>
      <c r="H207" s="51"/>
      <c r="I207" s="52"/>
      <c r="J207" s="73"/>
    </row>
    <row r="208" spans="1:10" ht="15" thickBot="1" x14ac:dyDescent="0.4">
      <c r="A208" s="801"/>
      <c r="B208" s="803" t="s">
        <v>546</v>
      </c>
      <c r="C208" s="44"/>
      <c r="D208" s="44"/>
      <c r="E208" s="44"/>
      <c r="F208" s="12"/>
      <c r="G208" s="44" t="s">
        <v>18</v>
      </c>
      <c r="H208" s="45">
        <v>288724610</v>
      </c>
      <c r="I208" s="44"/>
      <c r="J208" s="73"/>
    </row>
    <row r="209" spans="1:10" ht="15" thickBot="1" x14ac:dyDescent="0.4">
      <c r="A209" s="801"/>
      <c r="B209" s="804"/>
      <c r="C209" s="44"/>
      <c r="D209" s="44"/>
      <c r="E209" s="44"/>
      <c r="F209" s="46"/>
      <c r="G209" s="44" t="s">
        <v>21</v>
      </c>
      <c r="H209" s="47"/>
      <c r="I209" s="44"/>
      <c r="J209" s="73"/>
    </row>
    <row r="210" spans="1:10" ht="15" thickBot="1" x14ac:dyDescent="0.4">
      <c r="A210" s="801"/>
      <c r="B210" s="804"/>
      <c r="C210" s="44"/>
      <c r="D210" s="44"/>
      <c r="E210" s="44"/>
      <c r="F210" s="46"/>
      <c r="G210" s="44" t="s">
        <v>79</v>
      </c>
      <c r="H210" s="47"/>
      <c r="I210" s="44"/>
      <c r="J210" s="73"/>
    </row>
    <row r="211" spans="1:10" ht="17.399999999999999" customHeight="1" thickBot="1" x14ac:dyDescent="0.4">
      <c r="A211" s="801"/>
      <c r="B211" s="804"/>
      <c r="C211" s="108">
        <v>4.5</v>
      </c>
      <c r="D211" s="44">
        <v>4.5</v>
      </c>
      <c r="E211" s="53"/>
      <c r="F211" s="46"/>
      <c r="G211" s="44" t="s">
        <v>19</v>
      </c>
      <c r="H211" s="47"/>
      <c r="I211" s="44"/>
      <c r="J211" s="73"/>
    </row>
    <row r="212" spans="1:10" ht="15" thickBot="1" x14ac:dyDescent="0.4">
      <c r="A212" s="801"/>
      <c r="B212" s="804"/>
      <c r="C212" s="44"/>
      <c r="D212" s="44"/>
      <c r="E212" s="44"/>
      <c r="F212" s="46"/>
      <c r="G212" s="44" t="s">
        <v>80</v>
      </c>
      <c r="H212" s="47"/>
      <c r="I212" s="44"/>
      <c r="J212" s="73"/>
    </row>
    <row r="213" spans="1:10" ht="24.65" customHeight="1" thickBot="1" x14ac:dyDescent="0.4">
      <c r="A213" s="802"/>
      <c r="B213" s="805"/>
      <c r="C213" s="49">
        <f>SUM(C208:C212)</f>
        <v>4.5</v>
      </c>
      <c r="D213" s="49">
        <f>SUM(D208:D212)</f>
        <v>4.5</v>
      </c>
      <c r="E213" s="58">
        <f>SUM(E208:E212)</f>
        <v>0</v>
      </c>
      <c r="F213" s="50"/>
      <c r="G213" s="49" t="s">
        <v>23</v>
      </c>
      <c r="H213" s="51"/>
      <c r="I213" s="52"/>
      <c r="J213" s="73"/>
    </row>
    <row r="214" spans="1:10" ht="23.5" thickBot="1" x14ac:dyDescent="0.4">
      <c r="A214" s="801"/>
      <c r="B214" s="827" t="s">
        <v>563</v>
      </c>
      <c r="C214" s="44"/>
      <c r="D214" s="44"/>
      <c r="E214" s="44"/>
      <c r="F214" s="12"/>
      <c r="G214" s="44" t="s">
        <v>18</v>
      </c>
      <c r="H214" s="706" t="s">
        <v>567</v>
      </c>
      <c r="I214" s="44"/>
      <c r="J214" s="73"/>
    </row>
    <row r="215" spans="1:10" ht="15" thickBot="1" x14ac:dyDescent="0.4">
      <c r="A215" s="801"/>
      <c r="B215" s="828"/>
      <c r="C215" s="107">
        <v>55</v>
      </c>
      <c r="D215" s="53">
        <v>105</v>
      </c>
      <c r="E215" s="53">
        <v>105</v>
      </c>
      <c r="F215" s="46"/>
      <c r="G215" s="44" t="s">
        <v>21</v>
      </c>
      <c r="H215" s="47"/>
      <c r="I215" s="44"/>
      <c r="J215" s="73"/>
    </row>
    <row r="216" spans="1:10" ht="15" thickBot="1" x14ac:dyDescent="0.4">
      <c r="A216" s="801"/>
      <c r="B216" s="828"/>
      <c r="C216" s="44"/>
      <c r="D216" s="44"/>
      <c r="E216" s="44"/>
      <c r="F216" s="46"/>
      <c r="G216" s="44" t="s">
        <v>79</v>
      </c>
      <c r="H216" s="47"/>
      <c r="I216" s="44"/>
      <c r="J216" s="73"/>
    </row>
    <row r="217" spans="1:10" ht="16.25" customHeight="1" thickBot="1" x14ac:dyDescent="0.4">
      <c r="A217" s="801"/>
      <c r="B217" s="828"/>
      <c r="C217" s="107">
        <v>168.3</v>
      </c>
      <c r="D217" s="44">
        <v>169.3</v>
      </c>
      <c r="E217" s="44">
        <v>169.3</v>
      </c>
      <c r="F217" s="46"/>
      <c r="G217" s="44" t="s">
        <v>19</v>
      </c>
      <c r="H217" s="45"/>
      <c r="I217" s="44"/>
      <c r="J217" s="73"/>
    </row>
    <row r="218" spans="1:10" ht="15" thickBot="1" x14ac:dyDescent="0.4">
      <c r="A218" s="801"/>
      <c r="B218" s="828"/>
      <c r="C218" s="44"/>
      <c r="D218" s="44"/>
      <c r="E218" s="44"/>
      <c r="F218" s="46"/>
      <c r="G218" s="44" t="s">
        <v>80</v>
      </c>
      <c r="H218" s="47"/>
      <c r="I218" s="44"/>
      <c r="J218" s="73"/>
    </row>
    <row r="219" spans="1:10" ht="15" thickBot="1" x14ac:dyDescent="0.4">
      <c r="A219" s="801"/>
      <c r="B219" s="828"/>
      <c r="C219" s="108"/>
      <c r="D219" s="44"/>
      <c r="E219" s="44"/>
      <c r="F219" s="46"/>
      <c r="G219" s="44" t="s">
        <v>588</v>
      </c>
      <c r="H219" s="47"/>
      <c r="I219" s="44"/>
      <c r="J219" s="73"/>
    </row>
    <row r="220" spans="1:10" ht="24.65" customHeight="1" thickBot="1" x14ac:dyDescent="0.4">
      <c r="A220" s="802"/>
      <c r="B220" s="829"/>
      <c r="C220" s="49">
        <f>SUM(C214:C219)</f>
        <v>223.3</v>
      </c>
      <c r="D220" s="49">
        <f>SUM(D214:D219)</f>
        <v>274.3</v>
      </c>
      <c r="E220" s="58">
        <f>SUM(E214:E219)</f>
        <v>274.3</v>
      </c>
      <c r="F220" s="50"/>
      <c r="G220" s="49" t="s">
        <v>23</v>
      </c>
      <c r="H220" s="51"/>
      <c r="I220" s="52"/>
      <c r="J220" s="73"/>
    </row>
    <row r="221" spans="1:10" ht="23.5" thickBot="1" x14ac:dyDescent="0.4">
      <c r="A221" s="800"/>
      <c r="B221" s="827" t="s">
        <v>671</v>
      </c>
      <c r="C221" s="44"/>
      <c r="D221" s="44"/>
      <c r="E221" s="44"/>
      <c r="F221" s="46"/>
      <c r="G221" s="44" t="s">
        <v>18</v>
      </c>
      <c r="H221" s="706" t="s">
        <v>578</v>
      </c>
      <c r="I221" s="44"/>
      <c r="J221" s="73"/>
    </row>
    <row r="222" spans="1:10" ht="15" thickBot="1" x14ac:dyDescent="0.4">
      <c r="A222" s="801"/>
      <c r="B222" s="828"/>
      <c r="C222" s="107">
        <v>37.1</v>
      </c>
      <c r="D222" s="53">
        <v>10</v>
      </c>
      <c r="E222" s="53"/>
      <c r="F222" s="46"/>
      <c r="G222" s="44" t="s">
        <v>21</v>
      </c>
      <c r="H222" s="47"/>
      <c r="I222" s="44"/>
      <c r="J222" s="73"/>
    </row>
    <row r="223" spans="1:10" ht="15.65" customHeight="1" thickBot="1" x14ac:dyDescent="0.4">
      <c r="A223" s="801"/>
      <c r="B223" s="828"/>
      <c r="C223" s="108"/>
      <c r="D223" s="44"/>
      <c r="E223" s="44"/>
      <c r="F223" s="46"/>
      <c r="G223" s="44" t="s">
        <v>79</v>
      </c>
      <c r="H223" s="47"/>
      <c r="I223" s="44"/>
      <c r="J223" s="73"/>
    </row>
    <row r="224" spans="1:10" ht="15" thickBot="1" x14ac:dyDescent="0.4">
      <c r="A224" s="801"/>
      <c r="B224" s="828"/>
      <c r="C224" s="107">
        <v>209.8</v>
      </c>
      <c r="D224" s="107">
        <v>56.7</v>
      </c>
      <c r="E224" s="44"/>
      <c r="F224" s="12"/>
      <c r="G224" s="44" t="s">
        <v>19</v>
      </c>
      <c r="H224" s="47"/>
      <c r="I224" s="44"/>
      <c r="J224" s="73"/>
    </row>
    <row r="225" spans="1:10" ht="15" thickBot="1" x14ac:dyDescent="0.4">
      <c r="A225" s="801"/>
      <c r="B225" s="828"/>
      <c r="C225" s="44"/>
      <c r="D225" s="44"/>
      <c r="E225" s="44"/>
      <c r="F225" s="46"/>
      <c r="G225" s="44" t="s">
        <v>80</v>
      </c>
      <c r="H225" s="47"/>
      <c r="I225" s="44"/>
      <c r="J225" s="73"/>
    </row>
    <row r="226" spans="1:10" ht="15" customHeight="1" thickBot="1" x14ac:dyDescent="0.4">
      <c r="A226" s="802"/>
      <c r="B226" s="829"/>
      <c r="C226" s="58">
        <f>SUM(C221:C225)</f>
        <v>246.9</v>
      </c>
      <c r="D226" s="49">
        <f>SUM(D221:D225)</f>
        <v>66.7</v>
      </c>
      <c r="E226" s="52">
        <f>SUM(E221:E225)</f>
        <v>0</v>
      </c>
      <c r="F226" s="50"/>
      <c r="G226" s="49" t="s">
        <v>23</v>
      </c>
      <c r="H226" s="51"/>
      <c r="I226" s="52"/>
      <c r="J226" s="73"/>
    </row>
    <row r="227" spans="1:10" ht="15" thickBot="1" x14ac:dyDescent="0.4">
      <c r="A227" s="818"/>
      <c r="B227" s="803" t="s">
        <v>619</v>
      </c>
      <c r="C227" s="108"/>
      <c r="D227" s="108"/>
      <c r="E227" s="108"/>
      <c r="F227" s="109"/>
      <c r="G227" s="108" t="s">
        <v>18</v>
      </c>
      <c r="H227" s="110">
        <v>288724610</v>
      </c>
      <c r="I227" s="108">
        <v>0</v>
      </c>
      <c r="J227" s="73"/>
    </row>
    <row r="228" spans="1:10" ht="15" thickBot="1" x14ac:dyDescent="0.4">
      <c r="A228" s="819"/>
      <c r="B228" s="804"/>
      <c r="C228" s="108"/>
      <c r="D228" s="108"/>
      <c r="E228" s="108"/>
      <c r="F228" s="109"/>
      <c r="G228" s="108" t="s">
        <v>21</v>
      </c>
      <c r="H228" s="111"/>
      <c r="I228" s="108"/>
      <c r="J228" s="73"/>
    </row>
    <row r="229" spans="1:10" ht="15" thickBot="1" x14ac:dyDescent="0.4">
      <c r="A229" s="819"/>
      <c r="B229" s="804"/>
      <c r="C229" s="108"/>
      <c r="D229" s="108"/>
      <c r="E229" s="108"/>
      <c r="F229" s="109"/>
      <c r="G229" s="108" t="s">
        <v>79</v>
      </c>
      <c r="H229" s="111"/>
      <c r="I229" s="108"/>
      <c r="J229" s="73"/>
    </row>
    <row r="230" spans="1:10" ht="15" thickBot="1" x14ac:dyDescent="0.4">
      <c r="A230" s="819"/>
      <c r="B230" s="804"/>
      <c r="C230" s="107">
        <v>27</v>
      </c>
      <c r="D230" s="107">
        <v>27</v>
      </c>
      <c r="E230" s="107">
        <v>27</v>
      </c>
      <c r="F230" s="109"/>
      <c r="G230" s="108" t="s">
        <v>19</v>
      </c>
      <c r="H230" s="111"/>
      <c r="I230" s="108"/>
      <c r="J230" s="73"/>
    </row>
    <row r="231" spans="1:10" ht="15" thickBot="1" x14ac:dyDescent="0.4">
      <c r="A231" s="819"/>
      <c r="B231" s="804"/>
      <c r="C231" s="108"/>
      <c r="D231" s="108"/>
      <c r="E231" s="108"/>
      <c r="F231" s="109"/>
      <c r="G231" s="108" t="s">
        <v>80</v>
      </c>
      <c r="H231" s="111"/>
      <c r="I231" s="108"/>
      <c r="J231" s="73"/>
    </row>
    <row r="232" spans="1:10" ht="15" customHeight="1" thickBot="1" x14ac:dyDescent="0.4">
      <c r="A232" s="820"/>
      <c r="B232" s="805"/>
      <c r="C232" s="54">
        <f>SUM(C227:C231)</f>
        <v>27</v>
      </c>
      <c r="D232" s="54">
        <f>SUM(D227:D231)</f>
        <v>27</v>
      </c>
      <c r="E232" s="54">
        <f>SUM(E227:E231)</f>
        <v>27</v>
      </c>
      <c r="F232" s="50"/>
      <c r="G232" s="49" t="s">
        <v>23</v>
      </c>
      <c r="H232" s="51"/>
      <c r="I232" s="52"/>
      <c r="J232" s="73"/>
    </row>
    <row r="233" spans="1:10" ht="15" thickBot="1" x14ac:dyDescent="0.4">
      <c r="A233" s="818"/>
      <c r="B233" s="803" t="s">
        <v>620</v>
      </c>
      <c r="C233" s="108"/>
      <c r="D233" s="108"/>
      <c r="E233" s="108"/>
      <c r="F233" s="109"/>
      <c r="G233" s="108" t="s">
        <v>18</v>
      </c>
      <c r="H233" s="110">
        <v>288724610</v>
      </c>
      <c r="I233" s="108">
        <v>0</v>
      </c>
      <c r="J233" s="73"/>
    </row>
    <row r="234" spans="1:10" ht="15" thickBot="1" x14ac:dyDescent="0.4">
      <c r="A234" s="819"/>
      <c r="B234" s="804"/>
      <c r="C234" s="107">
        <v>65.2</v>
      </c>
      <c r="D234" s="107">
        <v>27</v>
      </c>
      <c r="E234" s="108"/>
      <c r="F234" s="109"/>
      <c r="G234" s="108" t="s">
        <v>21</v>
      </c>
      <c r="H234" s="110"/>
      <c r="I234" s="108"/>
      <c r="J234" s="73"/>
    </row>
    <row r="235" spans="1:10" ht="15" thickBot="1" x14ac:dyDescent="0.4">
      <c r="A235" s="819"/>
      <c r="B235" s="804"/>
      <c r="C235" s="108"/>
      <c r="D235" s="108"/>
      <c r="E235" s="108"/>
      <c r="F235" s="109"/>
      <c r="G235" s="108" t="s">
        <v>79</v>
      </c>
      <c r="H235" s="110"/>
      <c r="I235" s="108"/>
      <c r="J235" s="73"/>
    </row>
    <row r="236" spans="1:10" ht="15" customHeight="1" thickBot="1" x14ac:dyDescent="0.4">
      <c r="A236" s="819"/>
      <c r="B236" s="804"/>
      <c r="C236" s="107">
        <v>300</v>
      </c>
      <c r="D236" s="107">
        <v>737</v>
      </c>
      <c r="E236" s="108"/>
      <c r="F236" s="109"/>
      <c r="G236" s="108" t="s">
        <v>19</v>
      </c>
      <c r="H236" s="110"/>
      <c r="I236" s="108"/>
      <c r="J236" s="73"/>
    </row>
    <row r="237" spans="1:10" ht="15" thickBot="1" x14ac:dyDescent="0.4">
      <c r="A237" s="819"/>
      <c r="B237" s="804"/>
      <c r="C237" s="108"/>
      <c r="D237" s="108"/>
      <c r="E237" s="108"/>
      <c r="F237" s="109"/>
      <c r="G237" s="108" t="s">
        <v>80</v>
      </c>
      <c r="H237" s="110"/>
      <c r="I237" s="108"/>
      <c r="J237" s="73"/>
    </row>
    <row r="238" spans="1:10" ht="15" customHeight="1" thickBot="1" x14ac:dyDescent="0.4">
      <c r="A238" s="820"/>
      <c r="B238" s="805"/>
      <c r="C238" s="52">
        <f>SUM(C233:C237)</f>
        <v>365.2</v>
      </c>
      <c r="D238" s="52">
        <f>SUM(D233:D237)</f>
        <v>764</v>
      </c>
      <c r="E238" s="52">
        <f>SUM(E233:E237)</f>
        <v>0</v>
      </c>
      <c r="F238" s="50"/>
      <c r="G238" s="49" t="s">
        <v>23</v>
      </c>
      <c r="H238" s="115"/>
      <c r="I238" s="52"/>
      <c r="J238" s="73"/>
    </row>
    <row r="239" spans="1:10" ht="15" thickBot="1" x14ac:dyDescent="0.4">
      <c r="A239" s="818"/>
      <c r="B239" s="803" t="s">
        <v>1676</v>
      </c>
      <c r="C239" s="108"/>
      <c r="D239" s="108"/>
      <c r="E239" s="108"/>
      <c r="F239" s="109"/>
      <c r="G239" s="108" t="s">
        <v>18</v>
      </c>
      <c r="H239" s="110">
        <v>288724610</v>
      </c>
      <c r="I239" s="108">
        <v>0</v>
      </c>
      <c r="J239" s="73"/>
    </row>
    <row r="240" spans="1:10" ht="15" thickBot="1" x14ac:dyDescent="0.4">
      <c r="A240" s="819"/>
      <c r="B240" s="804"/>
      <c r="C240" s="107"/>
      <c r="D240" s="107">
        <v>465</v>
      </c>
      <c r="E240" s="108"/>
      <c r="F240" s="109"/>
      <c r="G240" s="108" t="s">
        <v>21</v>
      </c>
      <c r="H240" s="110"/>
      <c r="I240" s="108"/>
      <c r="J240" s="73"/>
    </row>
    <row r="241" spans="1:10" ht="15" thickBot="1" x14ac:dyDescent="0.4">
      <c r="A241" s="819"/>
      <c r="B241" s="804"/>
      <c r="C241" s="108"/>
      <c r="D241" s="108"/>
      <c r="E241" s="108"/>
      <c r="F241" s="109"/>
      <c r="G241" s="108" t="s">
        <v>79</v>
      </c>
      <c r="H241" s="110"/>
      <c r="I241" s="108"/>
      <c r="J241" s="73"/>
    </row>
    <row r="242" spans="1:10" ht="15" customHeight="1" thickBot="1" x14ac:dyDescent="0.4">
      <c r="A242" s="819"/>
      <c r="B242" s="804"/>
      <c r="C242" s="107">
        <v>250</v>
      </c>
      <c r="D242" s="107">
        <v>903</v>
      </c>
      <c r="E242" s="107"/>
      <c r="F242" s="109"/>
      <c r="G242" s="108" t="s">
        <v>19</v>
      </c>
      <c r="H242" s="110"/>
      <c r="I242" s="108"/>
      <c r="J242" s="73"/>
    </row>
    <row r="243" spans="1:10" ht="15" thickBot="1" x14ac:dyDescent="0.4">
      <c r="A243" s="819"/>
      <c r="B243" s="804"/>
      <c r="C243" s="108"/>
      <c r="D243" s="108"/>
      <c r="E243" s="108"/>
      <c r="F243" s="109"/>
      <c r="G243" s="108" t="s">
        <v>80</v>
      </c>
      <c r="H243" s="110"/>
      <c r="I243" s="108"/>
      <c r="J243" s="73"/>
    </row>
    <row r="244" spans="1:10" ht="15" customHeight="1" thickBot="1" x14ac:dyDescent="0.4">
      <c r="A244" s="820"/>
      <c r="B244" s="805"/>
      <c r="C244" s="52">
        <f>SUM(C239:C243)</f>
        <v>250</v>
      </c>
      <c r="D244" s="52">
        <f>SUM(D239:D243)</f>
        <v>1368</v>
      </c>
      <c r="E244" s="52">
        <f>SUM(E239:E243)</f>
        <v>0</v>
      </c>
      <c r="F244" s="50"/>
      <c r="G244" s="49" t="s">
        <v>23</v>
      </c>
      <c r="H244" s="115"/>
      <c r="I244" s="52"/>
      <c r="J244" s="73"/>
    </row>
    <row r="245" spans="1:10" ht="15" thickBot="1" x14ac:dyDescent="0.4">
      <c r="A245" s="818"/>
      <c r="B245" s="803" t="s">
        <v>621</v>
      </c>
      <c r="C245" s="108"/>
      <c r="D245" s="108"/>
      <c r="E245" s="108"/>
      <c r="F245" s="109"/>
      <c r="G245" s="108" t="s">
        <v>18</v>
      </c>
      <c r="H245" s="110">
        <v>288724610</v>
      </c>
      <c r="I245" s="108">
        <v>0</v>
      </c>
      <c r="J245" s="73"/>
    </row>
    <row r="246" spans="1:10" ht="15" thickBot="1" x14ac:dyDescent="0.4">
      <c r="A246" s="819"/>
      <c r="B246" s="804"/>
      <c r="C246" s="107">
        <v>90</v>
      </c>
      <c r="D246" s="107">
        <v>200</v>
      </c>
      <c r="E246" s="108"/>
      <c r="F246" s="109"/>
      <c r="G246" s="108" t="s">
        <v>21</v>
      </c>
      <c r="H246" s="111"/>
      <c r="I246" s="108"/>
      <c r="J246" s="73"/>
    </row>
    <row r="247" spans="1:10" ht="18.649999999999999" customHeight="1" thickBot="1" x14ac:dyDescent="0.4">
      <c r="A247" s="819"/>
      <c r="B247" s="804"/>
      <c r="C247" s="108"/>
      <c r="D247" s="108"/>
      <c r="E247" s="108"/>
      <c r="F247" s="109"/>
      <c r="G247" s="108" t="s">
        <v>79</v>
      </c>
      <c r="H247" s="111"/>
      <c r="I247" s="108"/>
      <c r="J247" s="73"/>
    </row>
    <row r="248" spans="1:10" ht="15" customHeight="1" thickBot="1" x14ac:dyDescent="0.4">
      <c r="A248" s="819"/>
      <c r="B248" s="804"/>
      <c r="C248" s="107">
        <v>453</v>
      </c>
      <c r="D248" s="107">
        <v>1091</v>
      </c>
      <c r="E248" s="108"/>
      <c r="F248" s="109"/>
      <c r="G248" s="108" t="s">
        <v>19</v>
      </c>
      <c r="H248" s="111"/>
      <c r="I248" s="108"/>
      <c r="J248" s="73"/>
    </row>
    <row r="249" spans="1:10" ht="15" thickBot="1" x14ac:dyDescent="0.4">
      <c r="A249" s="819"/>
      <c r="B249" s="804"/>
      <c r="C249" s="108"/>
      <c r="D249" s="108"/>
      <c r="E249" s="108"/>
      <c r="F249" s="109"/>
      <c r="G249" s="108" t="s">
        <v>80</v>
      </c>
      <c r="H249" s="111"/>
      <c r="I249" s="108"/>
      <c r="J249" s="73"/>
    </row>
    <row r="250" spans="1:10" ht="15" customHeight="1" thickBot="1" x14ac:dyDescent="0.4">
      <c r="A250" s="820"/>
      <c r="B250" s="805"/>
      <c r="C250" s="54">
        <f>SUM(C245:C249)</f>
        <v>543</v>
      </c>
      <c r="D250" s="54">
        <f>SUM(D245:D249)</f>
        <v>1291</v>
      </c>
      <c r="E250" s="54">
        <f>SUM(E245:E249)</f>
        <v>0</v>
      </c>
      <c r="F250" s="50"/>
      <c r="G250" s="49" t="s">
        <v>23</v>
      </c>
      <c r="H250" s="51"/>
      <c r="I250" s="52"/>
      <c r="J250" s="73"/>
    </row>
    <row r="251" spans="1:10" ht="15" thickBot="1" x14ac:dyDescent="0.4">
      <c r="A251" s="800"/>
      <c r="B251" s="803" t="s">
        <v>622</v>
      </c>
      <c r="C251" s="108"/>
      <c r="D251" s="108"/>
      <c r="E251" s="108"/>
      <c r="F251" s="109"/>
      <c r="G251" s="108" t="s">
        <v>18</v>
      </c>
      <c r="H251" s="110">
        <v>288724610</v>
      </c>
      <c r="I251" s="108">
        <v>0</v>
      </c>
      <c r="J251" s="73"/>
    </row>
    <row r="252" spans="1:10" ht="15" thickBot="1" x14ac:dyDescent="0.4">
      <c r="A252" s="801"/>
      <c r="B252" s="804"/>
      <c r="C252" s="107">
        <v>101.3</v>
      </c>
      <c r="D252" s="107"/>
      <c r="E252" s="108"/>
      <c r="F252" s="109"/>
      <c r="G252" s="108" t="s">
        <v>21</v>
      </c>
      <c r="H252" s="111"/>
      <c r="I252" s="108"/>
      <c r="J252" s="73"/>
    </row>
    <row r="253" spans="1:10" ht="15" thickBot="1" x14ac:dyDescent="0.4">
      <c r="A253" s="801"/>
      <c r="B253" s="804"/>
      <c r="C253" s="108"/>
      <c r="D253" s="108"/>
      <c r="E253" s="108"/>
      <c r="F253" s="109"/>
      <c r="G253" s="108" t="s">
        <v>79</v>
      </c>
      <c r="H253" s="111"/>
      <c r="I253" s="108"/>
      <c r="J253" s="73"/>
    </row>
    <row r="254" spans="1:10" ht="15" customHeight="1" thickBot="1" x14ac:dyDescent="0.4">
      <c r="A254" s="801"/>
      <c r="B254" s="804"/>
      <c r="C254" s="107"/>
      <c r="D254" s="107">
        <v>2513.3000000000002</v>
      </c>
      <c r="E254" s="107">
        <v>300</v>
      </c>
      <c r="F254" s="109"/>
      <c r="G254" s="108" t="s">
        <v>19</v>
      </c>
      <c r="H254" s="111"/>
      <c r="I254" s="108"/>
      <c r="J254" s="73"/>
    </row>
    <row r="255" spans="1:10" ht="15" thickBot="1" x14ac:dyDescent="0.4">
      <c r="A255" s="801"/>
      <c r="B255" s="804"/>
      <c r="C255" s="108"/>
      <c r="D255" s="108"/>
      <c r="E255" s="108"/>
      <c r="F255" s="109"/>
      <c r="G255" s="108" t="s">
        <v>80</v>
      </c>
      <c r="H255" s="111"/>
      <c r="I255" s="108"/>
      <c r="J255" s="73"/>
    </row>
    <row r="256" spans="1:10" ht="15" customHeight="1" thickBot="1" x14ac:dyDescent="0.4">
      <c r="A256" s="802"/>
      <c r="B256" s="805"/>
      <c r="C256" s="54">
        <f>SUM(C251:C255)</f>
        <v>101.3</v>
      </c>
      <c r="D256" s="54">
        <f>SUM(D251:D255)</f>
        <v>2513.3000000000002</v>
      </c>
      <c r="E256" s="54">
        <f>SUM(E251:E255)</f>
        <v>300</v>
      </c>
      <c r="F256" s="50"/>
      <c r="G256" s="49" t="s">
        <v>592</v>
      </c>
      <c r="H256" s="51"/>
      <c r="I256" s="52"/>
      <c r="J256" s="73"/>
    </row>
    <row r="257" spans="1:10" ht="15" thickBot="1" x14ac:dyDescent="0.4">
      <c r="A257" s="801"/>
      <c r="B257" s="803" t="s">
        <v>651</v>
      </c>
      <c r="C257" s="43"/>
      <c r="D257" s="43"/>
      <c r="E257" s="43"/>
      <c r="F257" s="12"/>
      <c r="G257" s="44" t="s">
        <v>18</v>
      </c>
      <c r="H257" s="45">
        <v>288724610</v>
      </c>
      <c r="I257" s="44">
        <v>0</v>
      </c>
      <c r="J257" s="73"/>
    </row>
    <row r="258" spans="1:10" ht="15" thickBot="1" x14ac:dyDescent="0.4">
      <c r="A258" s="801"/>
      <c r="B258" s="804"/>
      <c r="C258" s="107">
        <v>100</v>
      </c>
      <c r="D258" s="53"/>
      <c r="E258" s="43"/>
      <c r="F258" s="46"/>
      <c r="G258" s="44" t="s">
        <v>21</v>
      </c>
      <c r="H258" s="47"/>
      <c r="I258" s="44"/>
      <c r="J258" s="73"/>
    </row>
    <row r="259" spans="1:10" ht="15" thickBot="1" x14ac:dyDescent="0.4">
      <c r="A259" s="801"/>
      <c r="B259" s="804"/>
      <c r="C259" s="43"/>
      <c r="D259" s="43"/>
      <c r="E259" s="43"/>
      <c r="F259" s="46"/>
      <c r="G259" s="44" t="s">
        <v>79</v>
      </c>
      <c r="H259" s="47"/>
      <c r="I259" s="44"/>
      <c r="J259" s="73"/>
    </row>
    <row r="260" spans="1:10" ht="15" thickBot="1" x14ac:dyDescent="0.4">
      <c r="A260" s="801"/>
      <c r="B260" s="804"/>
      <c r="C260" s="43"/>
      <c r="D260" s="43"/>
      <c r="E260" s="43"/>
      <c r="F260" s="46"/>
      <c r="G260" s="44" t="s">
        <v>19</v>
      </c>
      <c r="H260" s="47"/>
      <c r="I260" s="44"/>
      <c r="J260" s="73"/>
    </row>
    <row r="261" spans="1:10" ht="15" thickBot="1" x14ac:dyDescent="0.4">
      <c r="A261" s="801"/>
      <c r="B261" s="804"/>
      <c r="C261" s="43"/>
      <c r="D261" s="43"/>
      <c r="E261" s="43"/>
      <c r="F261" s="46"/>
      <c r="G261" s="44" t="s">
        <v>80</v>
      </c>
      <c r="H261" s="47"/>
      <c r="I261" s="44"/>
      <c r="J261" s="73"/>
    </row>
    <row r="262" spans="1:10" ht="15" thickBot="1" x14ac:dyDescent="0.4">
      <c r="A262" s="801"/>
      <c r="B262" s="804"/>
      <c r="C262" s="53"/>
      <c r="D262" s="53"/>
      <c r="E262" s="43"/>
      <c r="F262" s="46"/>
      <c r="G262" s="44" t="s">
        <v>20</v>
      </c>
      <c r="H262" s="47"/>
      <c r="I262" s="44"/>
      <c r="J262" s="73"/>
    </row>
    <row r="263" spans="1:10" ht="15" thickBot="1" x14ac:dyDescent="0.4">
      <c r="A263" s="801"/>
      <c r="B263" s="804"/>
      <c r="C263" s="53">
        <v>275</v>
      </c>
      <c r="D263" s="53"/>
      <c r="E263" s="43"/>
      <c r="F263" s="46"/>
      <c r="G263" s="44" t="s">
        <v>523</v>
      </c>
      <c r="H263" s="47"/>
      <c r="I263" s="44"/>
      <c r="J263" s="73"/>
    </row>
    <row r="264" spans="1:10" ht="15" customHeight="1" thickBot="1" x14ac:dyDescent="0.4">
      <c r="A264" s="802"/>
      <c r="B264" s="805"/>
      <c r="C264" s="58">
        <f>C257+C258+C259+C260+C261+C262+C263</f>
        <v>375</v>
      </c>
      <c r="D264" s="58">
        <f>D257+D258+D259+D260+D261+D262+D263</f>
        <v>0</v>
      </c>
      <c r="E264" s="58">
        <f>E257+E258+E259+E260+E261+E262+E263</f>
        <v>0</v>
      </c>
      <c r="F264" s="50"/>
      <c r="G264" s="49" t="s">
        <v>23</v>
      </c>
      <c r="H264" s="51"/>
      <c r="I264" s="52"/>
      <c r="J264" s="73"/>
    </row>
    <row r="265" spans="1:10" ht="15" thickBot="1" x14ac:dyDescent="0.4">
      <c r="A265" s="801"/>
      <c r="B265" s="803" t="s">
        <v>1607</v>
      </c>
      <c r="C265" s="43"/>
      <c r="D265" s="43"/>
      <c r="E265" s="43"/>
      <c r="F265" s="12"/>
      <c r="G265" s="44" t="s">
        <v>18</v>
      </c>
      <c r="H265" s="45">
        <v>288724610</v>
      </c>
      <c r="I265" s="44">
        <v>0</v>
      </c>
      <c r="J265" s="73"/>
    </row>
    <row r="266" spans="1:10" ht="15" thickBot="1" x14ac:dyDescent="0.4">
      <c r="A266" s="801"/>
      <c r="B266" s="804"/>
      <c r="C266" s="53"/>
      <c r="D266" s="43"/>
      <c r="E266" s="43"/>
      <c r="F266" s="46"/>
      <c r="G266" s="44" t="s">
        <v>21</v>
      </c>
      <c r="H266" s="47"/>
      <c r="I266" s="44"/>
      <c r="J266" s="73"/>
    </row>
    <row r="267" spans="1:10" ht="15" thickBot="1" x14ac:dyDescent="0.4">
      <c r="A267" s="801"/>
      <c r="B267" s="804"/>
      <c r="C267" s="43"/>
      <c r="D267" s="43"/>
      <c r="E267" s="43"/>
      <c r="F267" s="46"/>
      <c r="G267" s="44" t="s">
        <v>79</v>
      </c>
      <c r="H267" s="47"/>
      <c r="I267" s="44"/>
      <c r="J267" s="73"/>
    </row>
    <row r="268" spans="1:10" ht="15" thickBot="1" x14ac:dyDescent="0.4">
      <c r="A268" s="801"/>
      <c r="B268" s="804"/>
      <c r="C268" s="43"/>
      <c r="D268" s="43"/>
      <c r="E268" s="43"/>
      <c r="F268" s="46"/>
      <c r="G268" s="44" t="s">
        <v>19</v>
      </c>
      <c r="H268" s="47"/>
      <c r="I268" s="44"/>
      <c r="J268" s="73"/>
    </row>
    <row r="269" spans="1:10" ht="15" thickBot="1" x14ac:dyDescent="0.4">
      <c r="A269" s="801"/>
      <c r="B269" s="804"/>
      <c r="C269" s="43"/>
      <c r="D269" s="43"/>
      <c r="E269" s="43"/>
      <c r="F269" s="46"/>
      <c r="G269" s="44" t="s">
        <v>80</v>
      </c>
      <c r="H269" s="47"/>
      <c r="I269" s="44"/>
      <c r="J269" s="73"/>
    </row>
    <row r="270" spans="1:10" ht="15" thickBot="1" x14ac:dyDescent="0.4">
      <c r="A270" s="801"/>
      <c r="B270" s="804"/>
      <c r="C270" s="53"/>
      <c r="D270" s="53"/>
      <c r="E270" s="43"/>
      <c r="F270" s="46"/>
      <c r="G270" s="44" t="s">
        <v>20</v>
      </c>
      <c r="H270" s="47"/>
      <c r="I270" s="44"/>
      <c r="J270" s="73"/>
    </row>
    <row r="271" spans="1:10" ht="15" thickBot="1" x14ac:dyDescent="0.4">
      <c r="A271" s="801"/>
      <c r="B271" s="804"/>
      <c r="C271" s="53"/>
      <c r="D271" s="53"/>
      <c r="E271" s="43"/>
      <c r="F271" s="46"/>
      <c r="G271" s="44" t="s">
        <v>523</v>
      </c>
      <c r="H271" s="47"/>
      <c r="I271" s="44"/>
      <c r="J271" s="73"/>
    </row>
    <row r="272" spans="1:10" ht="15" customHeight="1" thickBot="1" x14ac:dyDescent="0.4">
      <c r="A272" s="802"/>
      <c r="B272" s="805"/>
      <c r="C272" s="58">
        <f>C265+C266+C267+C268+C269+C270+C271</f>
        <v>0</v>
      </c>
      <c r="D272" s="58">
        <f>D265+D266+D267+D268+D269+D270+D271</f>
        <v>0</v>
      </c>
      <c r="E272" s="58">
        <f>E265+E266+E267+E268+E269+E270+E271</f>
        <v>0</v>
      </c>
      <c r="F272" s="50"/>
      <c r="G272" s="49" t="s">
        <v>23</v>
      </c>
      <c r="H272" s="51"/>
      <c r="I272" s="52"/>
      <c r="J272" s="73"/>
    </row>
    <row r="273" spans="1:10" ht="15" thickBot="1" x14ac:dyDescent="0.4">
      <c r="A273" s="801"/>
      <c r="B273" s="803" t="s">
        <v>652</v>
      </c>
      <c r="C273" s="43"/>
      <c r="D273" s="43"/>
      <c r="E273" s="43"/>
      <c r="F273" s="12"/>
      <c r="G273" s="44" t="s">
        <v>18</v>
      </c>
      <c r="H273" s="45">
        <v>288724610</v>
      </c>
      <c r="I273" s="44">
        <v>0</v>
      </c>
      <c r="J273" s="73"/>
    </row>
    <row r="274" spans="1:10" ht="15" thickBot="1" x14ac:dyDescent="0.4">
      <c r="A274" s="801"/>
      <c r="B274" s="804"/>
      <c r="C274" s="53"/>
      <c r="D274" s="43"/>
      <c r="E274" s="43"/>
      <c r="F274" s="46"/>
      <c r="G274" s="44" t="s">
        <v>21</v>
      </c>
      <c r="H274" s="47"/>
      <c r="I274" s="44"/>
      <c r="J274" s="73"/>
    </row>
    <row r="275" spans="1:10" ht="15" thickBot="1" x14ac:dyDescent="0.4">
      <c r="A275" s="801"/>
      <c r="B275" s="804"/>
      <c r="C275" s="43"/>
      <c r="D275" s="43"/>
      <c r="E275" s="43"/>
      <c r="F275" s="46"/>
      <c r="G275" s="44" t="s">
        <v>79</v>
      </c>
      <c r="H275" s="47"/>
      <c r="I275" s="44"/>
      <c r="J275" s="73"/>
    </row>
    <row r="276" spans="1:10" ht="15" thickBot="1" x14ac:dyDescent="0.4">
      <c r="A276" s="801"/>
      <c r="B276" s="804"/>
      <c r="C276" s="43"/>
      <c r="D276" s="43"/>
      <c r="E276" s="43"/>
      <c r="F276" s="46"/>
      <c r="G276" s="44" t="s">
        <v>19</v>
      </c>
      <c r="H276" s="47"/>
      <c r="I276" s="44"/>
      <c r="J276" s="73"/>
    </row>
    <row r="277" spans="1:10" ht="15" thickBot="1" x14ac:dyDescent="0.4">
      <c r="A277" s="801"/>
      <c r="B277" s="804"/>
      <c r="C277" s="43"/>
      <c r="D277" s="43"/>
      <c r="E277" s="43"/>
      <c r="F277" s="46"/>
      <c r="G277" s="44" t="s">
        <v>80</v>
      </c>
      <c r="H277" s="47"/>
      <c r="I277" s="44"/>
      <c r="J277" s="73"/>
    </row>
    <row r="278" spans="1:10" ht="15" thickBot="1" x14ac:dyDescent="0.4">
      <c r="A278" s="801"/>
      <c r="B278" s="804"/>
      <c r="C278" s="53"/>
      <c r="D278" s="53"/>
      <c r="E278" s="43"/>
      <c r="F278" s="46"/>
      <c r="G278" s="44" t="s">
        <v>20</v>
      </c>
      <c r="H278" s="47"/>
      <c r="I278" s="44"/>
      <c r="J278" s="73"/>
    </row>
    <row r="279" spans="1:10" ht="15" thickBot="1" x14ac:dyDescent="0.4">
      <c r="A279" s="801"/>
      <c r="B279" s="804"/>
      <c r="C279" s="53">
        <v>300</v>
      </c>
      <c r="D279" s="53"/>
      <c r="E279" s="43"/>
      <c r="F279" s="46"/>
      <c r="G279" s="44" t="s">
        <v>523</v>
      </c>
      <c r="H279" s="47"/>
      <c r="I279" s="44"/>
      <c r="J279" s="73"/>
    </row>
    <row r="280" spans="1:10" ht="15" customHeight="1" thickBot="1" x14ac:dyDescent="0.4">
      <c r="A280" s="802"/>
      <c r="B280" s="805"/>
      <c r="C280" s="58">
        <f>C273+C274+C275+C276+C277+C278+C279</f>
        <v>300</v>
      </c>
      <c r="D280" s="58">
        <f>D273+D274+D275+D276+D277+D278+D279</f>
        <v>0</v>
      </c>
      <c r="E280" s="58">
        <f>E273+E274+E275+E276+E277+E278+E279</f>
        <v>0</v>
      </c>
      <c r="F280" s="50"/>
      <c r="G280" s="49" t="s">
        <v>23</v>
      </c>
      <c r="H280" s="51"/>
      <c r="I280" s="52"/>
      <c r="J280" s="73"/>
    </row>
    <row r="281" spans="1:10" ht="15" thickBot="1" x14ac:dyDescent="0.4">
      <c r="A281" s="801"/>
      <c r="B281" s="803" t="s">
        <v>1608</v>
      </c>
      <c r="C281" s="43"/>
      <c r="D281" s="43"/>
      <c r="E281" s="43"/>
      <c r="F281" s="12"/>
      <c r="G281" s="44" t="s">
        <v>18</v>
      </c>
      <c r="H281" s="45">
        <v>288724610</v>
      </c>
      <c r="I281" s="44">
        <v>0</v>
      </c>
      <c r="J281" s="73"/>
    </row>
    <row r="282" spans="1:10" ht="15" thickBot="1" x14ac:dyDescent="0.4">
      <c r="A282" s="801"/>
      <c r="B282" s="804"/>
      <c r="C282" s="53"/>
      <c r="D282" s="43"/>
      <c r="E282" s="43"/>
      <c r="F282" s="46"/>
      <c r="G282" s="44" t="s">
        <v>21</v>
      </c>
      <c r="H282" s="47"/>
      <c r="I282" s="44"/>
      <c r="J282" s="73"/>
    </row>
    <row r="283" spans="1:10" ht="15" thickBot="1" x14ac:dyDescent="0.4">
      <c r="A283" s="801"/>
      <c r="B283" s="804"/>
      <c r="C283" s="43"/>
      <c r="D283" s="43"/>
      <c r="E283" s="43"/>
      <c r="F283" s="46"/>
      <c r="G283" s="44" t="s">
        <v>79</v>
      </c>
      <c r="H283" s="47"/>
      <c r="I283" s="44"/>
      <c r="J283" s="73"/>
    </row>
    <row r="284" spans="1:10" ht="15" thickBot="1" x14ac:dyDescent="0.4">
      <c r="A284" s="801"/>
      <c r="B284" s="804"/>
      <c r="C284" s="43"/>
      <c r="D284" s="43"/>
      <c r="E284" s="43"/>
      <c r="F284" s="46"/>
      <c r="G284" s="44" t="s">
        <v>19</v>
      </c>
      <c r="H284" s="47"/>
      <c r="I284" s="44"/>
      <c r="J284" s="73"/>
    </row>
    <row r="285" spans="1:10" ht="15" thickBot="1" x14ac:dyDescent="0.4">
      <c r="A285" s="801"/>
      <c r="B285" s="804"/>
      <c r="C285" s="43"/>
      <c r="D285" s="43"/>
      <c r="E285" s="43"/>
      <c r="F285" s="46"/>
      <c r="G285" s="44" t="s">
        <v>80</v>
      </c>
      <c r="H285" s="47"/>
      <c r="I285" s="44"/>
      <c r="J285" s="73"/>
    </row>
    <row r="286" spans="1:10" ht="15" thickBot="1" x14ac:dyDescent="0.4">
      <c r="A286" s="801"/>
      <c r="B286" s="804"/>
      <c r="C286" s="53"/>
      <c r="D286" s="53"/>
      <c r="E286" s="43"/>
      <c r="F286" s="46"/>
      <c r="G286" s="44" t="s">
        <v>20</v>
      </c>
      <c r="H286" s="47"/>
      <c r="I286" s="44"/>
      <c r="J286" s="73"/>
    </row>
    <row r="287" spans="1:10" ht="15" thickBot="1" x14ac:dyDescent="0.4">
      <c r="A287" s="801"/>
      <c r="B287" s="804"/>
      <c r="C287" s="53"/>
      <c r="D287" s="53"/>
      <c r="E287" s="43"/>
      <c r="F287" s="46"/>
      <c r="G287" s="44" t="s">
        <v>523</v>
      </c>
      <c r="H287" s="47"/>
      <c r="I287" s="44"/>
      <c r="J287" s="73"/>
    </row>
    <row r="288" spans="1:10" ht="15" customHeight="1" thickBot="1" x14ac:dyDescent="0.4">
      <c r="A288" s="802"/>
      <c r="B288" s="805"/>
      <c r="C288" s="58">
        <f>C281+C282+C283+C284+C285+C286+C287</f>
        <v>0</v>
      </c>
      <c r="D288" s="58">
        <f>D281+D282+D283+D284+D285+D286+D287</f>
        <v>0</v>
      </c>
      <c r="E288" s="58">
        <f>E281+E282+E283+E284+E285+E286+E287</f>
        <v>0</v>
      </c>
      <c r="F288" s="50"/>
      <c r="G288" s="49" t="s">
        <v>23</v>
      </c>
      <c r="H288" s="51"/>
      <c r="I288" s="52"/>
      <c r="J288" s="73"/>
    </row>
    <row r="289" spans="1:10" ht="15" customHeight="1" thickBot="1" x14ac:dyDescent="0.4">
      <c r="A289" s="801"/>
      <c r="B289" s="827" t="s">
        <v>659</v>
      </c>
      <c r="C289" s="43"/>
      <c r="D289" s="43"/>
      <c r="E289" s="43"/>
      <c r="F289" s="12"/>
      <c r="G289" s="44" t="s">
        <v>18</v>
      </c>
      <c r="H289" s="45">
        <v>288724610</v>
      </c>
      <c r="I289" s="44">
        <v>0</v>
      </c>
      <c r="J289" s="73"/>
    </row>
    <row r="290" spans="1:10" ht="15" thickBot="1" x14ac:dyDescent="0.4">
      <c r="A290" s="801"/>
      <c r="B290" s="828"/>
      <c r="C290" s="53"/>
      <c r="D290" s="43"/>
      <c r="E290" s="43"/>
      <c r="F290" s="46"/>
      <c r="G290" s="44" t="s">
        <v>21</v>
      </c>
      <c r="H290" s="47"/>
      <c r="I290" s="44"/>
      <c r="J290" s="73"/>
    </row>
    <row r="291" spans="1:10" ht="15" thickBot="1" x14ac:dyDescent="0.4">
      <c r="A291" s="801"/>
      <c r="B291" s="828"/>
      <c r="C291" s="43"/>
      <c r="D291" s="43"/>
      <c r="E291" s="43"/>
      <c r="F291" s="46"/>
      <c r="G291" s="44" t="s">
        <v>79</v>
      </c>
      <c r="H291" s="47"/>
      <c r="I291" s="44"/>
      <c r="J291" s="73"/>
    </row>
    <row r="292" spans="1:10" ht="15" thickBot="1" x14ac:dyDescent="0.4">
      <c r="A292" s="801"/>
      <c r="B292" s="828"/>
      <c r="C292" s="108">
        <v>84.5</v>
      </c>
      <c r="D292" s="44">
        <v>75.5</v>
      </c>
      <c r="E292" s="44">
        <v>54.5</v>
      </c>
      <c r="F292" s="46"/>
      <c r="G292" s="44" t="s">
        <v>19</v>
      </c>
      <c r="H292" s="47"/>
      <c r="I292" s="44"/>
      <c r="J292" s="73"/>
    </row>
    <row r="293" spans="1:10" ht="15" thickBot="1" x14ac:dyDescent="0.4">
      <c r="A293" s="801"/>
      <c r="B293" s="828"/>
      <c r="C293" s="43"/>
      <c r="D293" s="43"/>
      <c r="E293" s="43"/>
      <c r="F293" s="46"/>
      <c r="G293" s="44" t="s">
        <v>80</v>
      </c>
      <c r="H293" s="47"/>
      <c r="I293" s="44"/>
      <c r="J293" s="73"/>
    </row>
    <row r="294" spans="1:10" ht="15" thickBot="1" x14ac:dyDescent="0.4">
      <c r="A294" s="801"/>
      <c r="B294" s="828"/>
      <c r="C294" s="53"/>
      <c r="D294" s="53"/>
      <c r="E294" s="43"/>
      <c r="F294" s="46"/>
      <c r="G294" s="44" t="s">
        <v>20</v>
      </c>
      <c r="H294" s="47"/>
      <c r="I294" s="44"/>
      <c r="J294" s="73"/>
    </row>
    <row r="295" spans="1:10" ht="15" thickBot="1" x14ac:dyDescent="0.4">
      <c r="A295" s="801"/>
      <c r="B295" s="828"/>
      <c r="C295" s="53"/>
      <c r="D295" s="53"/>
      <c r="E295" s="43"/>
      <c r="F295" s="46"/>
      <c r="G295" s="44" t="s">
        <v>523</v>
      </c>
      <c r="H295" s="47"/>
      <c r="I295" s="44"/>
      <c r="J295" s="73"/>
    </row>
    <row r="296" spans="1:10" ht="15" thickBot="1" x14ac:dyDescent="0.4">
      <c r="A296" s="802"/>
      <c r="B296" s="829"/>
      <c r="C296" s="58">
        <f>C289+C290+C291+C292+C293+C294+C295</f>
        <v>84.5</v>
      </c>
      <c r="D296" s="58">
        <f>D289+D290+D291+D292+D293+D294+D295</f>
        <v>75.5</v>
      </c>
      <c r="E296" s="58">
        <f>E289+E290+E291+E292+E293+E294+E295</f>
        <v>54.5</v>
      </c>
      <c r="F296" s="50"/>
      <c r="G296" s="49" t="s">
        <v>23</v>
      </c>
      <c r="H296" s="51"/>
      <c r="I296" s="52"/>
      <c r="J296" s="73"/>
    </row>
    <row r="297" spans="1:10" ht="26.5" thickBot="1" x14ac:dyDescent="0.4">
      <c r="A297" s="34" t="s">
        <v>103</v>
      </c>
      <c r="B297" s="35" t="s">
        <v>107</v>
      </c>
      <c r="C297" s="36"/>
      <c r="D297" s="36"/>
      <c r="E297" s="36"/>
      <c r="F297" s="37" t="s">
        <v>106</v>
      </c>
      <c r="G297" s="35"/>
      <c r="H297" s="36"/>
      <c r="I297" s="36"/>
      <c r="J297" s="73"/>
    </row>
    <row r="298" spans="1:10" ht="26.5" thickBot="1" x14ac:dyDescent="0.4">
      <c r="A298" s="38" t="s">
        <v>116</v>
      </c>
      <c r="B298" s="39" t="s">
        <v>118</v>
      </c>
      <c r="C298" s="40"/>
      <c r="D298" s="40"/>
      <c r="E298" s="40"/>
      <c r="F298" s="41" t="s">
        <v>117</v>
      </c>
      <c r="G298" s="39"/>
      <c r="H298" s="40"/>
      <c r="I298" s="40"/>
      <c r="J298" s="73"/>
    </row>
    <row r="299" spans="1:10" ht="15" thickBot="1" x14ac:dyDescent="0.4">
      <c r="A299" s="801" t="s">
        <v>119</v>
      </c>
      <c r="B299" s="806" t="s">
        <v>121</v>
      </c>
      <c r="C299" s="42">
        <f>C311+C305</f>
        <v>0</v>
      </c>
      <c r="D299" s="42">
        <f t="shared" ref="D299:E303" si="10">D311+D305</f>
        <v>0</v>
      </c>
      <c r="E299" s="42">
        <f t="shared" si="10"/>
        <v>0</v>
      </c>
      <c r="F299" s="12" t="s">
        <v>120</v>
      </c>
      <c r="G299" s="44" t="s">
        <v>18</v>
      </c>
      <c r="H299" s="45">
        <v>288724610</v>
      </c>
      <c r="I299" s="44">
        <v>0</v>
      </c>
      <c r="J299" s="73"/>
    </row>
    <row r="300" spans="1:10" ht="15" thickBot="1" x14ac:dyDescent="0.4">
      <c r="A300" s="801"/>
      <c r="B300" s="807"/>
      <c r="C300" s="42">
        <f>C312+C306</f>
        <v>700</v>
      </c>
      <c r="D300" s="42">
        <f t="shared" si="10"/>
        <v>26</v>
      </c>
      <c r="E300" s="42">
        <f t="shared" si="10"/>
        <v>0</v>
      </c>
      <c r="F300" s="46"/>
      <c r="G300" s="44" t="s">
        <v>21</v>
      </c>
      <c r="H300" s="47"/>
      <c r="I300" s="44"/>
      <c r="J300" s="73"/>
    </row>
    <row r="301" spans="1:10" ht="15" thickBot="1" x14ac:dyDescent="0.4">
      <c r="A301" s="801"/>
      <c r="B301" s="807"/>
      <c r="C301" s="42">
        <f>C313+C307</f>
        <v>0</v>
      </c>
      <c r="D301" s="42">
        <f t="shared" si="10"/>
        <v>0</v>
      </c>
      <c r="E301" s="42">
        <f t="shared" si="10"/>
        <v>0</v>
      </c>
      <c r="F301" s="46"/>
      <c r="G301" s="44" t="s">
        <v>79</v>
      </c>
      <c r="H301" s="47"/>
      <c r="I301" s="44"/>
      <c r="J301" s="73"/>
    </row>
    <row r="302" spans="1:10" ht="20" customHeight="1" thickBot="1" x14ac:dyDescent="0.4">
      <c r="A302" s="801"/>
      <c r="B302" s="807"/>
      <c r="C302" s="42">
        <f>C314+C308</f>
        <v>290</v>
      </c>
      <c r="D302" s="42">
        <f t="shared" si="10"/>
        <v>621</v>
      </c>
      <c r="E302" s="42">
        <f t="shared" si="10"/>
        <v>621</v>
      </c>
      <c r="F302" s="46"/>
      <c r="G302" s="44" t="s">
        <v>19</v>
      </c>
      <c r="H302" s="47"/>
      <c r="I302" s="44"/>
      <c r="J302" s="73"/>
    </row>
    <row r="303" spans="1:10" ht="15" customHeight="1" thickBot="1" x14ac:dyDescent="0.4">
      <c r="A303" s="801"/>
      <c r="B303" s="807"/>
      <c r="C303" s="42">
        <f>C315+C309</f>
        <v>0</v>
      </c>
      <c r="D303" s="42">
        <f t="shared" si="10"/>
        <v>0</v>
      </c>
      <c r="E303" s="42">
        <f t="shared" si="10"/>
        <v>0</v>
      </c>
      <c r="F303" s="46"/>
      <c r="G303" s="44" t="s">
        <v>80</v>
      </c>
      <c r="H303" s="47"/>
      <c r="I303" s="44"/>
      <c r="J303" s="73"/>
    </row>
    <row r="304" spans="1:10" ht="15" thickBot="1" x14ac:dyDescent="0.4">
      <c r="A304" s="802"/>
      <c r="B304" s="808"/>
      <c r="C304" s="58">
        <f>SUM(C299:C303)</f>
        <v>990</v>
      </c>
      <c r="D304" s="58">
        <f>SUM(D299:D303)</f>
        <v>647</v>
      </c>
      <c r="E304" s="58">
        <f>SUM(E299:E303)</f>
        <v>621</v>
      </c>
      <c r="F304" s="50"/>
      <c r="G304" s="49" t="s">
        <v>23</v>
      </c>
      <c r="H304" s="51"/>
      <c r="I304" s="52"/>
      <c r="J304" s="73"/>
    </row>
    <row r="305" spans="1:10" ht="15" thickBot="1" x14ac:dyDescent="0.4">
      <c r="A305" s="800"/>
      <c r="B305" s="803" t="s">
        <v>623</v>
      </c>
      <c r="C305" s="23"/>
      <c r="D305" s="23"/>
      <c r="E305" s="23"/>
      <c r="F305" s="109"/>
      <c r="G305" s="108" t="s">
        <v>18</v>
      </c>
      <c r="H305" s="110">
        <v>288724610</v>
      </c>
      <c r="I305" s="108">
        <v>0</v>
      </c>
      <c r="J305" s="73"/>
    </row>
    <row r="306" spans="1:10" ht="15" thickBot="1" x14ac:dyDescent="0.4">
      <c r="A306" s="801"/>
      <c r="B306" s="804"/>
      <c r="C306" s="53"/>
      <c r="D306" s="44"/>
      <c r="E306" s="44"/>
      <c r="F306" s="109"/>
      <c r="G306" s="108" t="s">
        <v>21</v>
      </c>
      <c r="H306" s="111"/>
      <c r="I306" s="108"/>
      <c r="J306" s="73"/>
    </row>
    <row r="307" spans="1:10" ht="15" thickBot="1" x14ac:dyDescent="0.4">
      <c r="A307" s="801"/>
      <c r="B307" s="804"/>
      <c r="C307" s="44"/>
      <c r="D307" s="44"/>
      <c r="E307" s="44"/>
      <c r="F307" s="109"/>
      <c r="G307" s="108" t="s">
        <v>79</v>
      </c>
      <c r="H307" s="111"/>
      <c r="I307" s="108"/>
      <c r="J307" s="73"/>
    </row>
    <row r="308" spans="1:10" ht="15" thickBot="1" x14ac:dyDescent="0.4">
      <c r="A308" s="801"/>
      <c r="B308" s="804"/>
      <c r="C308" s="44"/>
      <c r="D308" s="53"/>
      <c r="E308" s="44"/>
      <c r="F308" s="109"/>
      <c r="G308" s="108" t="s">
        <v>19</v>
      </c>
      <c r="H308" s="111"/>
      <c r="I308" s="108"/>
      <c r="J308" s="73"/>
    </row>
    <row r="309" spans="1:10" ht="15" customHeight="1" thickBot="1" x14ac:dyDescent="0.4">
      <c r="A309" s="801"/>
      <c r="B309" s="804"/>
      <c r="C309" s="44"/>
      <c r="D309" s="44"/>
      <c r="E309" s="44"/>
      <c r="F309" s="109"/>
      <c r="G309" s="108" t="s">
        <v>80</v>
      </c>
      <c r="H309" s="111"/>
      <c r="I309" s="108"/>
      <c r="J309" s="73"/>
    </row>
    <row r="310" spans="1:10" ht="15" customHeight="1" thickBot="1" x14ac:dyDescent="0.4">
      <c r="A310" s="802"/>
      <c r="B310" s="805"/>
      <c r="C310" s="58">
        <f>SUM(C305:C309)</f>
        <v>0</v>
      </c>
      <c r="D310" s="49">
        <f>SUM(D305:D309)</f>
        <v>0</v>
      </c>
      <c r="E310" s="49">
        <f>SUM(E305:E309)</f>
        <v>0</v>
      </c>
      <c r="F310" s="50"/>
      <c r="G310" s="49" t="s">
        <v>23</v>
      </c>
      <c r="H310" s="51"/>
      <c r="I310" s="52"/>
      <c r="J310" s="73"/>
    </row>
    <row r="311" spans="1:10" ht="15" thickBot="1" x14ac:dyDescent="0.4">
      <c r="A311" s="800"/>
      <c r="B311" s="803" t="s">
        <v>594</v>
      </c>
      <c r="C311" s="23"/>
      <c r="D311" s="23"/>
      <c r="E311" s="23"/>
      <c r="F311" s="76"/>
      <c r="G311" s="23" t="s">
        <v>18</v>
      </c>
      <c r="H311" s="45">
        <v>288724610</v>
      </c>
      <c r="I311" s="44">
        <v>0</v>
      </c>
      <c r="J311" s="73"/>
    </row>
    <row r="312" spans="1:10" ht="13.25" customHeight="1" thickBot="1" x14ac:dyDescent="0.4">
      <c r="A312" s="801"/>
      <c r="B312" s="804"/>
      <c r="C312" s="107">
        <v>700</v>
      </c>
      <c r="D312" s="53">
        <v>26</v>
      </c>
      <c r="E312" s="44"/>
      <c r="F312" s="46"/>
      <c r="G312" s="44" t="s">
        <v>21</v>
      </c>
      <c r="H312" s="47"/>
      <c r="I312" s="44"/>
      <c r="J312" s="73"/>
    </row>
    <row r="313" spans="1:10" ht="14" customHeight="1" thickBot="1" x14ac:dyDescent="0.4">
      <c r="A313" s="801"/>
      <c r="B313" s="804"/>
      <c r="C313" s="108"/>
      <c r="D313" s="44"/>
      <c r="E313" s="44"/>
      <c r="F313" s="46"/>
      <c r="G313" s="44" t="s">
        <v>79</v>
      </c>
      <c r="H313" s="47"/>
      <c r="I313" s="44"/>
      <c r="J313" s="73"/>
    </row>
    <row r="314" spans="1:10" ht="15" thickBot="1" x14ac:dyDescent="0.4">
      <c r="A314" s="801"/>
      <c r="B314" s="804"/>
      <c r="C314" s="107">
        <v>290</v>
      </c>
      <c r="D314" s="53">
        <v>621</v>
      </c>
      <c r="E314" s="53">
        <v>621</v>
      </c>
      <c r="F314" s="46"/>
      <c r="G314" s="44" t="s">
        <v>19</v>
      </c>
      <c r="H314" s="47"/>
      <c r="I314" s="44"/>
      <c r="J314" s="73"/>
    </row>
    <row r="315" spans="1:10" ht="11" customHeight="1" thickBot="1" x14ac:dyDescent="0.4">
      <c r="A315" s="801"/>
      <c r="B315" s="804"/>
      <c r="C315" s="44"/>
      <c r="D315" s="44"/>
      <c r="E315" s="44"/>
      <c r="F315" s="46"/>
      <c r="G315" s="44" t="s">
        <v>80</v>
      </c>
      <c r="H315" s="47"/>
      <c r="I315" s="44"/>
      <c r="J315" s="73"/>
    </row>
    <row r="316" spans="1:10" ht="15" thickBot="1" x14ac:dyDescent="0.4">
      <c r="A316" s="802"/>
      <c r="B316" s="805"/>
      <c r="C316" s="49">
        <f>SUM(C311:C315)</f>
        <v>990</v>
      </c>
      <c r="D316" s="58">
        <f>SUM(D311:D315)</f>
        <v>647</v>
      </c>
      <c r="E316" s="49">
        <f>SUM(E311:E315)</f>
        <v>621</v>
      </c>
      <c r="F316" s="50"/>
      <c r="G316" s="49" t="s">
        <v>23</v>
      </c>
      <c r="H316" s="51"/>
      <c r="I316" s="52"/>
      <c r="J316" s="73"/>
    </row>
    <row r="317" spans="1:10" ht="15" thickBot="1" x14ac:dyDescent="0.4">
      <c r="A317" s="48"/>
      <c r="B317" s="55" t="s">
        <v>115</v>
      </c>
      <c r="C317" s="56"/>
      <c r="D317" s="56"/>
      <c r="E317" s="56"/>
      <c r="F317" s="56"/>
      <c r="G317" s="43"/>
      <c r="H317" s="45"/>
      <c r="I317" s="45"/>
      <c r="J317" s="73"/>
    </row>
    <row r="318" spans="1:10" ht="26.5" thickBot="1" x14ac:dyDescent="0.4">
      <c r="A318" s="34" t="s">
        <v>122</v>
      </c>
      <c r="B318" s="35" t="s">
        <v>126</v>
      </c>
      <c r="C318" s="36"/>
      <c r="D318" s="36"/>
      <c r="E318" s="36"/>
      <c r="F318" s="37" t="s">
        <v>125</v>
      </c>
      <c r="G318" s="35"/>
      <c r="H318" s="36"/>
      <c r="I318" s="36"/>
      <c r="J318" s="73"/>
    </row>
    <row r="319" spans="1:10" ht="29" customHeight="1" thickBot="1" x14ac:dyDescent="0.4">
      <c r="A319" s="38" t="s">
        <v>123</v>
      </c>
      <c r="B319" s="39" t="s">
        <v>128</v>
      </c>
      <c r="C319" s="40"/>
      <c r="D319" s="40"/>
      <c r="E319" s="40"/>
      <c r="F319" s="41" t="s">
        <v>127</v>
      </c>
      <c r="G319" s="39"/>
      <c r="H319" s="40"/>
      <c r="I319" s="40"/>
      <c r="J319" s="73"/>
    </row>
    <row r="320" spans="1:10" ht="15.65" customHeight="1" thickBot="1" x14ac:dyDescent="0.4">
      <c r="A320" s="801" t="s">
        <v>124</v>
      </c>
      <c r="B320" s="806" t="s">
        <v>130</v>
      </c>
      <c r="C320" s="42">
        <f>C327+C333+C339+C345+C351+C357+C364</f>
        <v>0</v>
      </c>
      <c r="D320" s="42">
        <f t="shared" ref="D320:E324" si="11">D327+D333+D339+D345+D351+D357</f>
        <v>0</v>
      </c>
      <c r="E320" s="42">
        <f t="shared" si="11"/>
        <v>0</v>
      </c>
      <c r="F320" s="12" t="s">
        <v>129</v>
      </c>
      <c r="G320" s="44" t="s">
        <v>18</v>
      </c>
      <c r="H320" s="45">
        <v>288724610</v>
      </c>
      <c r="I320" s="44">
        <v>0</v>
      </c>
      <c r="J320" s="73"/>
    </row>
    <row r="321" spans="1:10" ht="15" customHeight="1" thickBot="1" x14ac:dyDescent="0.4">
      <c r="A321" s="801"/>
      <c r="B321" s="807"/>
      <c r="C321" s="42">
        <f>C328+C334+C340+C346+C352+C358+C365</f>
        <v>9</v>
      </c>
      <c r="D321" s="42">
        <f t="shared" si="11"/>
        <v>7.8</v>
      </c>
      <c r="E321" s="42">
        <f t="shared" si="11"/>
        <v>7.2</v>
      </c>
      <c r="F321" s="46"/>
      <c r="G321" s="44" t="s">
        <v>21</v>
      </c>
      <c r="H321" s="47"/>
      <c r="I321" s="44"/>
      <c r="J321" s="73"/>
    </row>
    <row r="322" spans="1:10" ht="15" thickBot="1" x14ac:dyDescent="0.4">
      <c r="A322" s="801"/>
      <c r="B322" s="807"/>
      <c r="C322" s="42">
        <f>C329+C335+C341+C347+C353+C359+C366</f>
        <v>0</v>
      </c>
      <c r="D322" s="42">
        <f t="shared" si="11"/>
        <v>0</v>
      </c>
      <c r="E322" s="42">
        <f t="shared" si="11"/>
        <v>0</v>
      </c>
      <c r="F322" s="46"/>
      <c r="G322" s="44" t="s">
        <v>79</v>
      </c>
      <c r="H322" s="47"/>
      <c r="I322" s="44"/>
      <c r="J322" s="73"/>
    </row>
    <row r="323" spans="1:10" ht="15" thickBot="1" x14ac:dyDescent="0.4">
      <c r="A323" s="801"/>
      <c r="B323" s="807"/>
      <c r="C323" s="42">
        <f>C330+C336+C342+C348+C354+C360+C367</f>
        <v>56.8</v>
      </c>
      <c r="D323" s="42">
        <f t="shared" si="11"/>
        <v>31.2</v>
      </c>
      <c r="E323" s="42">
        <f t="shared" si="11"/>
        <v>28.8</v>
      </c>
      <c r="F323" s="46"/>
      <c r="G323" s="44" t="s">
        <v>19</v>
      </c>
      <c r="H323" s="47"/>
      <c r="I323" s="44"/>
      <c r="J323" s="73"/>
    </row>
    <row r="324" spans="1:10" ht="15" thickBot="1" x14ac:dyDescent="0.4">
      <c r="A324" s="801"/>
      <c r="B324" s="807"/>
      <c r="C324" s="42">
        <f>C331+C337+C343+C349+C355+C361+C368</f>
        <v>0</v>
      </c>
      <c r="D324" s="42">
        <f t="shared" si="11"/>
        <v>0</v>
      </c>
      <c r="E324" s="42">
        <f t="shared" si="11"/>
        <v>0</v>
      </c>
      <c r="F324" s="46"/>
      <c r="G324" s="44" t="s">
        <v>80</v>
      </c>
      <c r="H324" s="47"/>
      <c r="I324" s="44"/>
      <c r="J324" s="73"/>
    </row>
    <row r="325" spans="1:10" ht="15" thickBot="1" x14ac:dyDescent="0.4">
      <c r="A325" s="801"/>
      <c r="B325" s="807"/>
      <c r="C325" s="42">
        <f>C362*1</f>
        <v>0</v>
      </c>
      <c r="D325" s="42">
        <f>D362*1</f>
        <v>0</v>
      </c>
      <c r="E325" s="42">
        <f>E362*1</f>
        <v>0</v>
      </c>
      <c r="F325" s="46"/>
      <c r="G325" s="44" t="s">
        <v>588</v>
      </c>
      <c r="H325" s="47"/>
      <c r="I325" s="44"/>
      <c r="J325" s="73"/>
    </row>
    <row r="326" spans="1:10" ht="15" thickBot="1" x14ac:dyDescent="0.4">
      <c r="A326" s="802"/>
      <c r="B326" s="808"/>
      <c r="C326" s="58">
        <f>SUM(C320:C325)</f>
        <v>65.8</v>
      </c>
      <c r="D326" s="58">
        <f>SUM(D320:D325)</f>
        <v>39</v>
      </c>
      <c r="E326" s="58">
        <f>SUM(E320:E325)</f>
        <v>36</v>
      </c>
      <c r="F326" s="50"/>
      <c r="G326" s="49" t="s">
        <v>23</v>
      </c>
      <c r="H326" s="51"/>
      <c r="I326" s="52"/>
      <c r="J326" s="73"/>
    </row>
    <row r="327" spans="1:10" ht="15" thickBot="1" x14ac:dyDescent="0.4">
      <c r="A327" s="800"/>
      <c r="B327" s="803" t="s">
        <v>472</v>
      </c>
      <c r="C327" s="44"/>
      <c r="D327" s="44"/>
      <c r="E327" s="44"/>
      <c r="F327" s="46"/>
      <c r="G327" s="44" t="s">
        <v>18</v>
      </c>
      <c r="H327" s="45">
        <v>288724610</v>
      </c>
      <c r="I327" s="44">
        <v>0</v>
      </c>
      <c r="J327" s="73"/>
    </row>
    <row r="328" spans="1:10" ht="15" thickBot="1" x14ac:dyDescent="0.4">
      <c r="A328" s="801"/>
      <c r="B328" s="804"/>
      <c r="C328" s="53"/>
      <c r="D328" s="44"/>
      <c r="E328" s="44"/>
      <c r="F328" s="46"/>
      <c r="G328" s="44" t="s">
        <v>21</v>
      </c>
      <c r="H328" s="47"/>
      <c r="I328" s="44"/>
      <c r="J328" s="73"/>
    </row>
    <row r="329" spans="1:10" ht="15" customHeight="1" thickBot="1" x14ac:dyDescent="0.4">
      <c r="A329" s="801"/>
      <c r="B329" s="804"/>
      <c r="C329" s="44"/>
      <c r="D329" s="44"/>
      <c r="E329" s="44"/>
      <c r="F329" s="46"/>
      <c r="G329" s="44" t="s">
        <v>79</v>
      </c>
      <c r="H329" s="47"/>
      <c r="I329" s="44"/>
      <c r="J329" s="73"/>
    </row>
    <row r="330" spans="1:10" ht="15" thickBot="1" x14ac:dyDescent="0.4">
      <c r="A330" s="801"/>
      <c r="B330" s="804"/>
      <c r="C330" s="107">
        <v>12.8</v>
      </c>
      <c r="D330" s="44"/>
      <c r="E330" s="53"/>
      <c r="F330" s="46"/>
      <c r="G330" s="44" t="s">
        <v>19</v>
      </c>
      <c r="H330" s="47"/>
      <c r="I330" s="44"/>
      <c r="J330" s="73"/>
    </row>
    <row r="331" spans="1:10" ht="15" thickBot="1" x14ac:dyDescent="0.4">
      <c r="A331" s="801"/>
      <c r="B331" s="804"/>
      <c r="C331" s="44"/>
      <c r="D331" s="44"/>
      <c r="E331" s="44"/>
      <c r="F331" s="46"/>
      <c r="G331" s="44" t="s">
        <v>80</v>
      </c>
      <c r="H331" s="47"/>
      <c r="I331" s="44"/>
      <c r="J331" s="73"/>
    </row>
    <row r="332" spans="1:10" ht="15" thickBot="1" x14ac:dyDescent="0.4">
      <c r="A332" s="802"/>
      <c r="B332" s="805"/>
      <c r="C332" s="58">
        <f>SUM(C327:C331)</f>
        <v>12.8</v>
      </c>
      <c r="D332" s="49">
        <f>SUM(D327:D331)</f>
        <v>0</v>
      </c>
      <c r="E332" s="49">
        <f>SUM(E327:E331)</f>
        <v>0</v>
      </c>
      <c r="F332" s="50"/>
      <c r="G332" s="49" t="s">
        <v>23</v>
      </c>
      <c r="H332" s="51"/>
      <c r="I332" s="52"/>
      <c r="J332" s="73"/>
    </row>
    <row r="333" spans="1:10" ht="15" thickBot="1" x14ac:dyDescent="0.4">
      <c r="A333" s="800"/>
      <c r="B333" s="803" t="s">
        <v>473</v>
      </c>
      <c r="C333" s="44"/>
      <c r="D333" s="44"/>
      <c r="E333" s="44"/>
      <c r="F333" s="46"/>
      <c r="G333" s="44" t="s">
        <v>18</v>
      </c>
      <c r="H333" s="45">
        <v>288724610</v>
      </c>
      <c r="I333" s="44">
        <v>0</v>
      </c>
      <c r="J333" s="73"/>
    </row>
    <row r="334" spans="1:10" ht="12.65" customHeight="1" thickBot="1" x14ac:dyDescent="0.4">
      <c r="A334" s="801"/>
      <c r="B334" s="804"/>
      <c r="C334" s="44"/>
      <c r="D334" s="44"/>
      <c r="E334" s="44"/>
      <c r="F334" s="46"/>
      <c r="G334" s="44" t="s">
        <v>21</v>
      </c>
      <c r="H334" s="47"/>
      <c r="I334" s="44"/>
      <c r="J334" s="73"/>
    </row>
    <row r="335" spans="1:10" ht="15" thickBot="1" x14ac:dyDescent="0.4">
      <c r="A335" s="801"/>
      <c r="B335" s="804"/>
      <c r="C335" s="44"/>
      <c r="D335" s="44"/>
      <c r="E335" s="44"/>
      <c r="F335" s="46"/>
      <c r="G335" s="44" t="s">
        <v>79</v>
      </c>
      <c r="H335" s="47"/>
      <c r="I335" s="44"/>
      <c r="J335" s="73"/>
    </row>
    <row r="336" spans="1:10" ht="15" thickBot="1" x14ac:dyDescent="0.4">
      <c r="A336" s="801"/>
      <c r="B336" s="804"/>
      <c r="C336" s="53"/>
      <c r="D336" s="44"/>
      <c r="E336" s="44"/>
      <c r="F336" s="46"/>
      <c r="G336" s="44" t="s">
        <v>19</v>
      </c>
      <c r="H336" s="47"/>
      <c r="I336" s="44"/>
      <c r="J336" s="73"/>
    </row>
    <row r="337" spans="1:10" ht="15" customHeight="1" thickBot="1" x14ac:dyDescent="0.4">
      <c r="A337" s="801"/>
      <c r="B337" s="804"/>
      <c r="C337" s="44"/>
      <c r="D337" s="44"/>
      <c r="E337" s="44"/>
      <c r="F337" s="46"/>
      <c r="G337" s="44" t="s">
        <v>80</v>
      </c>
      <c r="H337" s="47"/>
      <c r="I337" s="44"/>
      <c r="J337" s="73"/>
    </row>
    <row r="338" spans="1:10" ht="15" customHeight="1" thickBot="1" x14ac:dyDescent="0.4">
      <c r="A338" s="802"/>
      <c r="B338" s="805"/>
      <c r="C338" s="58">
        <f>SUM(C333:C337)</f>
        <v>0</v>
      </c>
      <c r="D338" s="49">
        <f>SUM(D333:D337)</f>
        <v>0</v>
      </c>
      <c r="E338" s="49">
        <f>SUM(E333:E337)</f>
        <v>0</v>
      </c>
      <c r="F338" s="50"/>
      <c r="G338" s="49" t="s">
        <v>23</v>
      </c>
      <c r="H338" s="51"/>
      <c r="I338" s="52"/>
      <c r="J338" s="73"/>
    </row>
    <row r="339" spans="1:10" ht="18" customHeight="1" thickBot="1" x14ac:dyDescent="0.4">
      <c r="A339" s="800"/>
      <c r="B339" s="803" t="s">
        <v>547</v>
      </c>
      <c r="C339" s="44"/>
      <c r="D339" s="44"/>
      <c r="E339" s="44"/>
      <c r="F339" s="46"/>
      <c r="G339" s="44" t="s">
        <v>18</v>
      </c>
      <c r="H339" s="45">
        <v>288724610</v>
      </c>
      <c r="I339" s="44">
        <v>0</v>
      </c>
      <c r="J339" s="73"/>
    </row>
    <row r="340" spans="1:10" ht="15" customHeight="1" thickBot="1" x14ac:dyDescent="0.4">
      <c r="A340" s="801"/>
      <c r="B340" s="804"/>
      <c r="C340" s="44"/>
      <c r="D340" s="44"/>
      <c r="E340" s="44"/>
      <c r="F340" s="46"/>
      <c r="G340" s="44" t="s">
        <v>21</v>
      </c>
      <c r="H340" s="47"/>
      <c r="I340" s="44"/>
      <c r="J340" s="73"/>
    </row>
    <row r="341" spans="1:10" ht="15" thickBot="1" x14ac:dyDescent="0.4">
      <c r="A341" s="801"/>
      <c r="B341" s="804"/>
      <c r="C341" s="44"/>
      <c r="D341" s="44"/>
      <c r="E341" s="44"/>
      <c r="F341" s="46"/>
      <c r="G341" s="44" t="s">
        <v>79</v>
      </c>
      <c r="H341" s="47"/>
      <c r="I341" s="44"/>
      <c r="J341" s="73"/>
    </row>
    <row r="342" spans="1:10" ht="15" thickBot="1" x14ac:dyDescent="0.4">
      <c r="A342" s="801"/>
      <c r="B342" s="804"/>
      <c r="C342" s="44"/>
      <c r="D342" s="44"/>
      <c r="E342" s="44"/>
      <c r="F342" s="46"/>
      <c r="G342" s="44" t="s">
        <v>19</v>
      </c>
      <c r="H342" s="47"/>
      <c r="I342" s="44"/>
      <c r="J342" s="73"/>
    </row>
    <row r="343" spans="1:10" ht="15" thickBot="1" x14ac:dyDescent="0.4">
      <c r="A343" s="801"/>
      <c r="B343" s="804"/>
      <c r="C343" s="44"/>
      <c r="D343" s="44"/>
      <c r="E343" s="44"/>
      <c r="F343" s="46"/>
      <c r="G343" s="44" t="s">
        <v>80</v>
      </c>
      <c r="H343" s="47"/>
      <c r="I343" s="44"/>
      <c r="J343" s="73"/>
    </row>
    <row r="344" spans="1:10" ht="15" customHeight="1" thickBot="1" x14ac:dyDescent="0.4">
      <c r="A344" s="802"/>
      <c r="B344" s="805"/>
      <c r="C344" s="49">
        <f>SUM(C339:C343)</f>
        <v>0</v>
      </c>
      <c r="D344" s="49">
        <f>SUM(D339:D343)</f>
        <v>0</v>
      </c>
      <c r="E344" s="49">
        <f>SUM(E339:E343)</f>
        <v>0</v>
      </c>
      <c r="F344" s="50"/>
      <c r="G344" s="49" t="s">
        <v>23</v>
      </c>
      <c r="H344" s="51"/>
      <c r="I344" s="52"/>
      <c r="J344" s="73"/>
    </row>
    <row r="345" spans="1:10" ht="15" thickBot="1" x14ac:dyDescent="0.4">
      <c r="A345" s="800"/>
      <c r="B345" s="803" t="s">
        <v>548</v>
      </c>
      <c r="C345" s="44"/>
      <c r="D345" s="44"/>
      <c r="E345" s="44"/>
      <c r="F345" s="46"/>
      <c r="G345" s="44" t="s">
        <v>18</v>
      </c>
      <c r="H345" s="45">
        <v>288724610</v>
      </c>
      <c r="I345" s="44">
        <v>0</v>
      </c>
      <c r="J345" s="73"/>
    </row>
    <row r="346" spans="1:10" ht="15" customHeight="1" thickBot="1" x14ac:dyDescent="0.4">
      <c r="A346" s="801"/>
      <c r="B346" s="804"/>
      <c r="C346" s="53"/>
      <c r="D346" s="44"/>
      <c r="E346" s="44"/>
      <c r="F346" s="46"/>
      <c r="G346" s="44" t="s">
        <v>21</v>
      </c>
      <c r="H346" s="47"/>
      <c r="I346" s="44"/>
      <c r="J346" s="73"/>
    </row>
    <row r="347" spans="1:10" ht="15.65" customHeight="1" thickBot="1" x14ac:dyDescent="0.4">
      <c r="A347" s="801"/>
      <c r="B347" s="804"/>
      <c r="C347" s="44"/>
      <c r="D347" s="44"/>
      <c r="E347" s="44"/>
      <c r="F347" s="46"/>
      <c r="G347" s="44" t="s">
        <v>79</v>
      </c>
      <c r="H347" s="47"/>
      <c r="I347" s="44"/>
      <c r="J347" s="73"/>
    </row>
    <row r="348" spans="1:10" ht="15" customHeight="1" thickBot="1" x14ac:dyDescent="0.4">
      <c r="A348" s="801"/>
      <c r="B348" s="804"/>
      <c r="C348" s="44"/>
      <c r="D348" s="53"/>
      <c r="E348" s="53"/>
      <c r="F348" s="46"/>
      <c r="G348" s="44" t="s">
        <v>19</v>
      </c>
      <c r="H348" s="47"/>
      <c r="I348" s="44"/>
      <c r="J348" s="73"/>
    </row>
    <row r="349" spans="1:10" ht="15" thickBot="1" x14ac:dyDescent="0.4">
      <c r="A349" s="801"/>
      <c r="B349" s="804"/>
      <c r="C349" s="44"/>
      <c r="D349" s="44"/>
      <c r="E349" s="44"/>
      <c r="F349" s="46"/>
      <c r="G349" s="44" t="s">
        <v>80</v>
      </c>
      <c r="H349" s="47"/>
      <c r="I349" s="44"/>
      <c r="J349" s="73"/>
    </row>
    <row r="350" spans="1:10" ht="15" customHeight="1" thickBot="1" x14ac:dyDescent="0.4">
      <c r="A350" s="802"/>
      <c r="B350" s="805"/>
      <c r="C350" s="58">
        <f>SUM(C345:C349)</f>
        <v>0</v>
      </c>
      <c r="D350" s="58">
        <f>SUM(D345:D349)</f>
        <v>0</v>
      </c>
      <c r="E350" s="58">
        <f>SUM(E345:E349)</f>
        <v>0</v>
      </c>
      <c r="F350" s="50"/>
      <c r="G350" s="49" t="s">
        <v>23</v>
      </c>
      <c r="H350" s="51"/>
      <c r="I350" s="52"/>
      <c r="J350" s="73"/>
    </row>
    <row r="351" spans="1:10" ht="15" thickBot="1" x14ac:dyDescent="0.4">
      <c r="A351" s="801"/>
      <c r="B351" s="803" t="s">
        <v>549</v>
      </c>
      <c r="C351" s="44"/>
      <c r="D351" s="44"/>
      <c r="E351" s="44"/>
      <c r="F351" s="12"/>
      <c r="G351" s="44" t="s">
        <v>18</v>
      </c>
      <c r="H351" s="45">
        <v>288724610</v>
      </c>
      <c r="I351" s="44">
        <v>0</v>
      </c>
      <c r="J351" s="73"/>
    </row>
    <row r="352" spans="1:10" ht="15" thickBot="1" x14ac:dyDescent="0.4">
      <c r="A352" s="801"/>
      <c r="B352" s="804"/>
      <c r="C352" s="53"/>
      <c r="D352" s="44"/>
      <c r="E352" s="44"/>
      <c r="F352" s="46"/>
      <c r="G352" s="44" t="s">
        <v>21</v>
      </c>
      <c r="H352" s="47"/>
      <c r="I352" s="44"/>
      <c r="J352" s="73"/>
    </row>
    <row r="353" spans="1:10" ht="15" thickBot="1" x14ac:dyDescent="0.4">
      <c r="A353" s="801"/>
      <c r="B353" s="804"/>
      <c r="C353" s="44"/>
      <c r="D353" s="44"/>
      <c r="E353" s="44"/>
      <c r="F353" s="46"/>
      <c r="G353" s="44" t="s">
        <v>79</v>
      </c>
      <c r="H353" s="47"/>
      <c r="I353" s="44"/>
      <c r="J353" s="73"/>
    </row>
    <row r="354" spans="1:10" ht="15" customHeight="1" thickBot="1" x14ac:dyDescent="0.4">
      <c r="A354" s="801"/>
      <c r="B354" s="804"/>
      <c r="C354" s="44"/>
      <c r="D354" s="44"/>
      <c r="E354" s="53"/>
      <c r="F354" s="46"/>
      <c r="G354" s="44" t="s">
        <v>19</v>
      </c>
      <c r="H354" s="47"/>
      <c r="I354" s="44"/>
      <c r="J354" s="73"/>
    </row>
    <row r="355" spans="1:10" ht="15" thickBot="1" x14ac:dyDescent="0.4">
      <c r="A355" s="801"/>
      <c r="B355" s="804"/>
      <c r="C355" s="53"/>
      <c r="D355" s="53"/>
      <c r="E355" s="53"/>
      <c r="F355" s="46"/>
      <c r="G355" s="44" t="s">
        <v>80</v>
      </c>
      <c r="H355" s="47"/>
      <c r="I355" s="44"/>
      <c r="J355" s="73"/>
    </row>
    <row r="356" spans="1:10" ht="15" thickBot="1" x14ac:dyDescent="0.4">
      <c r="A356" s="802"/>
      <c r="B356" s="805"/>
      <c r="C356" s="58">
        <f>SUM(C351:C355)</f>
        <v>0</v>
      </c>
      <c r="D356" s="58">
        <f>SUM(D351:D355)</f>
        <v>0</v>
      </c>
      <c r="E356" s="58">
        <f>SUM(E351:E355)</f>
        <v>0</v>
      </c>
      <c r="F356" s="50"/>
      <c r="G356" s="49" t="s">
        <v>23</v>
      </c>
      <c r="H356" s="51"/>
      <c r="I356" s="52"/>
      <c r="J356" s="73"/>
    </row>
    <row r="357" spans="1:10" ht="15" thickBot="1" x14ac:dyDescent="0.4">
      <c r="A357" s="801"/>
      <c r="B357" s="803" t="s">
        <v>1711</v>
      </c>
      <c r="C357" s="44"/>
      <c r="D357" s="44"/>
      <c r="E357" s="44"/>
      <c r="F357" s="12"/>
      <c r="G357" s="44" t="s">
        <v>18</v>
      </c>
      <c r="H357" s="45">
        <v>288724610</v>
      </c>
      <c r="I357" s="44">
        <v>0</v>
      </c>
      <c r="J357" s="73"/>
    </row>
    <row r="358" spans="1:10" ht="15" thickBot="1" x14ac:dyDescent="0.4">
      <c r="A358" s="801"/>
      <c r="B358" s="804"/>
      <c r="C358" s="107">
        <v>9</v>
      </c>
      <c r="D358" s="44">
        <v>7.8</v>
      </c>
      <c r="E358" s="44">
        <v>7.2</v>
      </c>
      <c r="F358" s="46"/>
      <c r="G358" s="44" t="s">
        <v>21</v>
      </c>
      <c r="H358" s="47"/>
      <c r="I358" s="44"/>
      <c r="J358" s="73"/>
    </row>
    <row r="359" spans="1:10" ht="20" customHeight="1" thickBot="1" x14ac:dyDescent="0.4">
      <c r="A359" s="801"/>
      <c r="B359" s="804"/>
      <c r="C359" s="108"/>
      <c r="D359" s="44"/>
      <c r="E359" s="44"/>
      <c r="F359" s="46"/>
      <c r="G359" s="44" t="s">
        <v>79</v>
      </c>
      <c r="H359" s="47"/>
      <c r="I359" s="44"/>
      <c r="J359" s="73"/>
    </row>
    <row r="360" spans="1:10" ht="14" customHeight="1" thickBot="1" x14ac:dyDescent="0.4">
      <c r="A360" s="801"/>
      <c r="B360" s="804"/>
      <c r="C360" s="107">
        <v>36</v>
      </c>
      <c r="D360" s="44">
        <v>31.2</v>
      </c>
      <c r="E360" s="53">
        <v>28.8</v>
      </c>
      <c r="F360" s="46"/>
      <c r="G360" s="44" t="s">
        <v>19</v>
      </c>
      <c r="H360" s="47"/>
      <c r="I360" s="44"/>
      <c r="J360" s="73"/>
    </row>
    <row r="361" spans="1:10" ht="15.65" customHeight="1" thickBot="1" x14ac:dyDescent="0.4">
      <c r="A361" s="801"/>
      <c r="B361" s="804"/>
      <c r="C361" s="53"/>
      <c r="D361" s="53"/>
      <c r="E361" s="53"/>
      <c r="F361" s="46"/>
      <c r="G361" s="44" t="s">
        <v>80</v>
      </c>
      <c r="H361" s="47"/>
      <c r="I361" s="44"/>
      <c r="J361" s="73"/>
    </row>
    <row r="362" spans="1:10" ht="18" customHeight="1" thickBot="1" x14ac:dyDescent="0.4">
      <c r="A362" s="801"/>
      <c r="B362" s="804"/>
      <c r="C362" s="53"/>
      <c r="D362" s="53"/>
      <c r="E362" s="53"/>
      <c r="F362" s="46"/>
      <c r="G362" s="44" t="s">
        <v>588</v>
      </c>
      <c r="H362" s="47"/>
      <c r="I362" s="44"/>
      <c r="J362" s="73"/>
    </row>
    <row r="363" spans="1:10" ht="18" customHeight="1" thickBot="1" x14ac:dyDescent="0.4">
      <c r="A363" s="802"/>
      <c r="B363" s="805"/>
      <c r="C363" s="58">
        <f>SUM(C357:C362)</f>
        <v>45</v>
      </c>
      <c r="D363" s="58">
        <f>SUM(D357:D362)</f>
        <v>39</v>
      </c>
      <c r="E363" s="58">
        <f>SUM(E357:E362)</f>
        <v>36</v>
      </c>
      <c r="F363" s="50"/>
      <c r="G363" s="49" t="s">
        <v>23</v>
      </c>
      <c r="H363" s="51"/>
      <c r="I363" s="52"/>
      <c r="J363" s="73"/>
    </row>
    <row r="364" spans="1:10" ht="18" customHeight="1" thickBot="1" x14ac:dyDescent="0.4">
      <c r="A364" s="801"/>
      <c r="B364" s="833" t="s">
        <v>668</v>
      </c>
      <c r="C364" s="44"/>
      <c r="D364" s="44"/>
      <c r="E364" s="44"/>
      <c r="F364" s="46"/>
      <c r="G364" s="44" t="s">
        <v>18</v>
      </c>
      <c r="H364" s="45">
        <v>288724610</v>
      </c>
      <c r="I364" s="44">
        <v>0</v>
      </c>
      <c r="J364" s="73"/>
    </row>
    <row r="365" spans="1:10" ht="18" customHeight="1" thickBot="1" x14ac:dyDescent="0.4">
      <c r="A365" s="801"/>
      <c r="B365" s="834"/>
      <c r="C365" s="53">
        <v>0</v>
      </c>
      <c r="D365" s="44">
        <v>10.5</v>
      </c>
      <c r="E365" s="44"/>
      <c r="F365" s="46"/>
      <c r="G365" s="44" t="s">
        <v>21</v>
      </c>
      <c r="H365" s="47"/>
      <c r="I365" s="44"/>
      <c r="J365" s="73"/>
    </row>
    <row r="366" spans="1:10" ht="18" customHeight="1" thickBot="1" x14ac:dyDescent="0.4">
      <c r="A366" s="801"/>
      <c r="B366" s="834"/>
      <c r="C366" s="44"/>
      <c r="D366" s="44"/>
      <c r="E366" s="44"/>
      <c r="F366" s="46"/>
      <c r="G366" s="44" t="s">
        <v>79</v>
      </c>
      <c r="H366" s="47"/>
      <c r="I366" s="44"/>
      <c r="J366" s="73"/>
    </row>
    <row r="367" spans="1:10" ht="18" customHeight="1" thickBot="1" x14ac:dyDescent="0.4">
      <c r="A367" s="801"/>
      <c r="B367" s="834"/>
      <c r="C367" s="107">
        <v>8</v>
      </c>
      <c r="D367" s="53">
        <v>5</v>
      </c>
      <c r="E367" s="53">
        <v>10.5</v>
      </c>
      <c r="F367" s="46"/>
      <c r="G367" s="44" t="s">
        <v>19</v>
      </c>
      <c r="H367" s="47"/>
      <c r="I367" s="44"/>
      <c r="J367" s="73"/>
    </row>
    <row r="368" spans="1:10" ht="18" customHeight="1" thickBot="1" x14ac:dyDescent="0.4">
      <c r="A368" s="801"/>
      <c r="B368" s="834"/>
      <c r="C368" s="44"/>
      <c r="D368" s="44"/>
      <c r="E368" s="44"/>
      <c r="F368" s="46"/>
      <c r="G368" s="44" t="s">
        <v>80</v>
      </c>
      <c r="H368" s="47"/>
      <c r="I368" s="44"/>
      <c r="J368" s="73"/>
    </row>
    <row r="369" spans="1:10" ht="15" thickBot="1" x14ac:dyDescent="0.4">
      <c r="A369" s="802"/>
      <c r="B369" s="835"/>
      <c r="C369" s="58">
        <f>SUM(C364:C368)</f>
        <v>8</v>
      </c>
      <c r="D369" s="58">
        <f>SUM(D364:D368)</f>
        <v>15.5</v>
      </c>
      <c r="E369" s="58">
        <f>SUM(E364:E368)</f>
        <v>10.5</v>
      </c>
      <c r="F369" s="50"/>
      <c r="G369" s="49" t="s">
        <v>23</v>
      </c>
      <c r="H369" s="51"/>
      <c r="I369" s="52"/>
      <c r="J369" s="73"/>
    </row>
    <row r="370" spans="1:10" ht="15" thickBot="1" x14ac:dyDescent="0.4">
      <c r="A370" s="48"/>
      <c r="B370" s="55" t="s">
        <v>131</v>
      </c>
      <c r="C370" s="56"/>
      <c r="D370" s="56"/>
      <c r="E370" s="56"/>
      <c r="F370" s="56"/>
      <c r="G370" s="43"/>
      <c r="H370" s="45"/>
      <c r="I370" s="45"/>
      <c r="J370" s="73"/>
    </row>
    <row r="371" spans="1:10" ht="26.5" thickBot="1" x14ac:dyDescent="0.4">
      <c r="A371" s="81" t="s">
        <v>132</v>
      </c>
      <c r="B371" s="82" t="s">
        <v>137</v>
      </c>
      <c r="C371" s="83"/>
      <c r="D371" s="83"/>
      <c r="E371" s="83"/>
      <c r="F371" s="84" t="s">
        <v>136</v>
      </c>
      <c r="G371" s="82"/>
      <c r="H371" s="83"/>
      <c r="I371" s="83"/>
      <c r="J371" s="73"/>
    </row>
    <row r="372" spans="1:10" ht="33.65" customHeight="1" thickBot="1" x14ac:dyDescent="0.4">
      <c r="A372" s="38" t="s">
        <v>133</v>
      </c>
      <c r="B372" s="39" t="s">
        <v>139</v>
      </c>
      <c r="C372" s="40"/>
      <c r="D372" s="40"/>
      <c r="E372" s="40"/>
      <c r="F372" s="41" t="s">
        <v>138</v>
      </c>
      <c r="G372" s="39"/>
      <c r="H372" s="40"/>
      <c r="I372" s="40"/>
      <c r="J372" s="73"/>
    </row>
    <row r="373" spans="1:10" ht="17.399999999999999" customHeight="1" thickBot="1" x14ac:dyDescent="0.4">
      <c r="A373" s="801" t="s">
        <v>134</v>
      </c>
      <c r="B373" s="806" t="s">
        <v>474</v>
      </c>
      <c r="C373" s="42">
        <f>C380+C386+C393+C399+C406+C412+C418</f>
        <v>0</v>
      </c>
      <c r="D373" s="42">
        <f>D380+D386+D393+D399+D406+D412+D418</f>
        <v>0</v>
      </c>
      <c r="E373" s="42">
        <f t="shared" ref="D373:E377" si="12">E380+E386+E393+E399+E406+E412+E418</f>
        <v>0</v>
      </c>
      <c r="F373" s="12" t="s">
        <v>358</v>
      </c>
      <c r="G373" s="44" t="s">
        <v>18</v>
      </c>
      <c r="H373" s="45">
        <v>288724610</v>
      </c>
      <c r="I373" s="44">
        <v>0</v>
      </c>
      <c r="J373" s="73"/>
    </row>
    <row r="374" spans="1:10" ht="15" customHeight="1" thickBot="1" x14ac:dyDescent="0.4">
      <c r="A374" s="801"/>
      <c r="B374" s="807"/>
      <c r="C374" s="42">
        <f>C381+C387+C394+C400+C407+C413+C419</f>
        <v>92</v>
      </c>
      <c r="D374" s="42">
        <f t="shared" si="12"/>
        <v>3945</v>
      </c>
      <c r="E374" s="42">
        <f t="shared" si="12"/>
        <v>750</v>
      </c>
      <c r="F374" s="46"/>
      <c r="G374" s="44" t="s">
        <v>21</v>
      </c>
      <c r="H374" s="47"/>
      <c r="I374" s="44"/>
      <c r="J374" s="73"/>
    </row>
    <row r="375" spans="1:10" ht="16.25" customHeight="1" thickBot="1" x14ac:dyDescent="0.4">
      <c r="A375" s="801"/>
      <c r="B375" s="807"/>
      <c r="C375" s="42">
        <f>C382+C388+C395+C401+C408+C414+C420</f>
        <v>0</v>
      </c>
      <c r="D375" s="42">
        <f t="shared" si="12"/>
        <v>0</v>
      </c>
      <c r="E375" s="42">
        <f t="shared" si="12"/>
        <v>0</v>
      </c>
      <c r="F375" s="46"/>
      <c r="G375" s="44" t="s">
        <v>79</v>
      </c>
      <c r="H375" s="47"/>
      <c r="I375" s="44"/>
      <c r="J375" s="73"/>
    </row>
    <row r="376" spans="1:10" ht="15" thickBot="1" x14ac:dyDescent="0.4">
      <c r="A376" s="801"/>
      <c r="B376" s="807"/>
      <c r="C376" s="42">
        <f>C383+C389+C396+C402+C409+C415+C421</f>
        <v>2391</v>
      </c>
      <c r="D376" s="42">
        <f t="shared" si="12"/>
        <v>5225</v>
      </c>
      <c r="E376" s="42">
        <f t="shared" si="12"/>
        <v>550</v>
      </c>
      <c r="F376" s="46"/>
      <c r="G376" s="44" t="s">
        <v>19</v>
      </c>
      <c r="H376" s="47"/>
      <c r="I376" s="44"/>
      <c r="J376" s="73"/>
    </row>
    <row r="377" spans="1:10" ht="15" thickBot="1" x14ac:dyDescent="0.4">
      <c r="A377" s="801"/>
      <c r="B377" s="807"/>
      <c r="C377" s="42">
        <f>C384+C390+C397+C403+C410+C416+C422</f>
        <v>0</v>
      </c>
      <c r="D377" s="42">
        <f t="shared" si="12"/>
        <v>0</v>
      </c>
      <c r="E377" s="42">
        <f t="shared" si="12"/>
        <v>0</v>
      </c>
      <c r="F377" s="46"/>
      <c r="G377" s="44" t="s">
        <v>80</v>
      </c>
      <c r="H377" s="47"/>
      <c r="I377" s="44"/>
      <c r="J377" s="73"/>
    </row>
    <row r="378" spans="1:10" ht="15" thickBot="1" x14ac:dyDescent="0.4">
      <c r="A378" s="801"/>
      <c r="B378" s="807"/>
      <c r="C378" s="132">
        <f>C391+C404</f>
        <v>0</v>
      </c>
      <c r="D378" s="132">
        <f>D391+D404</f>
        <v>0</v>
      </c>
      <c r="E378" s="132">
        <f>E391+E404</f>
        <v>0</v>
      </c>
      <c r="F378" s="46"/>
      <c r="G378" s="44" t="s">
        <v>588</v>
      </c>
      <c r="H378" s="47"/>
      <c r="I378" s="44"/>
      <c r="J378" s="73"/>
    </row>
    <row r="379" spans="1:10" ht="18" customHeight="1" thickBot="1" x14ac:dyDescent="0.4">
      <c r="A379" s="802"/>
      <c r="B379" s="808"/>
      <c r="C379" s="58">
        <f>SUM(C373:C378)</f>
        <v>2483</v>
      </c>
      <c r="D379" s="58">
        <f>SUM(D373:D378)</f>
        <v>9170</v>
      </c>
      <c r="E379" s="58">
        <f>SUM(E373:E378)</f>
        <v>1300</v>
      </c>
      <c r="F379" s="50"/>
      <c r="G379" s="49" t="s">
        <v>23</v>
      </c>
      <c r="H379" s="51"/>
      <c r="I379" s="52"/>
      <c r="J379" s="73"/>
    </row>
    <row r="380" spans="1:10" ht="15" customHeight="1" thickBot="1" x14ac:dyDescent="0.4">
      <c r="A380" s="800"/>
      <c r="B380" s="803" t="s">
        <v>624</v>
      </c>
      <c r="C380" s="44"/>
      <c r="D380" s="44"/>
      <c r="E380" s="44"/>
      <c r="F380" s="46"/>
      <c r="G380" s="44" t="s">
        <v>18</v>
      </c>
      <c r="H380" s="45">
        <v>288724610</v>
      </c>
      <c r="I380" s="44">
        <v>0</v>
      </c>
      <c r="J380" s="73"/>
    </row>
    <row r="381" spans="1:10" ht="12.65" customHeight="1" thickBot="1" x14ac:dyDescent="0.4">
      <c r="A381" s="801"/>
      <c r="B381" s="804"/>
      <c r="C381" s="107">
        <v>10</v>
      </c>
      <c r="D381" s="53"/>
      <c r="E381" s="44"/>
      <c r="F381" s="46"/>
      <c r="G381" s="44" t="s">
        <v>21</v>
      </c>
      <c r="H381" s="47"/>
      <c r="I381" s="44"/>
      <c r="J381" s="73"/>
    </row>
    <row r="382" spans="1:10" ht="15" thickBot="1" x14ac:dyDescent="0.4">
      <c r="A382" s="801"/>
      <c r="B382" s="804"/>
      <c r="C382" s="108"/>
      <c r="D382" s="44"/>
      <c r="E382" s="44"/>
      <c r="F382" s="46"/>
      <c r="G382" s="44" t="s">
        <v>79</v>
      </c>
      <c r="H382" s="47"/>
      <c r="I382" s="44"/>
      <c r="J382" s="73"/>
    </row>
    <row r="383" spans="1:10" ht="15" thickBot="1" x14ac:dyDescent="0.4">
      <c r="A383" s="801"/>
      <c r="B383" s="804"/>
      <c r="C383" s="107">
        <v>165</v>
      </c>
      <c r="D383" s="53"/>
      <c r="E383" s="44"/>
      <c r="F383" s="46"/>
      <c r="G383" s="44" t="s">
        <v>19</v>
      </c>
      <c r="H383" s="47"/>
      <c r="I383" s="44"/>
      <c r="J383" s="73"/>
    </row>
    <row r="384" spans="1:10" ht="15" thickBot="1" x14ac:dyDescent="0.4">
      <c r="A384" s="801"/>
      <c r="B384" s="804"/>
      <c r="C384" s="44"/>
      <c r="D384" s="44"/>
      <c r="E384" s="44"/>
      <c r="F384" s="46"/>
      <c r="G384" s="44" t="s">
        <v>80</v>
      </c>
      <c r="H384" s="47"/>
      <c r="I384" s="44"/>
      <c r="J384" s="73"/>
    </row>
    <row r="385" spans="1:10" ht="18.649999999999999" customHeight="1" thickBot="1" x14ac:dyDescent="0.4">
      <c r="A385" s="802"/>
      <c r="B385" s="805"/>
      <c r="C385" s="58">
        <f>SUM(C380:C384)</f>
        <v>175</v>
      </c>
      <c r="D385" s="58">
        <f>SUM(D380:D384)</f>
        <v>0</v>
      </c>
      <c r="E385" s="58">
        <f>SUM(E380:E384)</f>
        <v>0</v>
      </c>
      <c r="F385" s="50"/>
      <c r="G385" s="49" t="s">
        <v>23</v>
      </c>
      <c r="H385" s="51"/>
      <c r="I385" s="52"/>
      <c r="J385" s="73"/>
    </row>
    <row r="386" spans="1:10" ht="15" customHeight="1" thickBot="1" x14ac:dyDescent="0.4">
      <c r="A386" s="800"/>
      <c r="B386" s="803" t="s">
        <v>1712</v>
      </c>
      <c r="C386" s="44"/>
      <c r="D386" s="44"/>
      <c r="E386" s="44"/>
      <c r="F386" s="46"/>
      <c r="G386" s="44" t="s">
        <v>18</v>
      </c>
      <c r="H386" s="45">
        <v>288724610</v>
      </c>
      <c r="I386" s="44">
        <v>0</v>
      </c>
      <c r="J386" s="73"/>
    </row>
    <row r="387" spans="1:10" ht="15" thickBot="1" x14ac:dyDescent="0.4">
      <c r="A387" s="801"/>
      <c r="B387" s="804"/>
      <c r="C387" s="53">
        <v>0</v>
      </c>
      <c r="D387" s="53">
        <v>300</v>
      </c>
      <c r="E387" s="44"/>
      <c r="F387" s="46"/>
      <c r="G387" s="44" t="s">
        <v>21</v>
      </c>
      <c r="H387" s="47"/>
      <c r="I387" s="44"/>
      <c r="J387" s="73"/>
    </row>
    <row r="388" spans="1:10" ht="15" thickBot="1" x14ac:dyDescent="0.4">
      <c r="A388" s="801"/>
      <c r="B388" s="804"/>
      <c r="C388" s="44"/>
      <c r="D388" s="44"/>
      <c r="E388" s="44"/>
      <c r="F388" s="46"/>
      <c r="G388" s="44" t="s">
        <v>79</v>
      </c>
      <c r="H388" s="47"/>
      <c r="I388" s="44"/>
      <c r="J388" s="73"/>
    </row>
    <row r="389" spans="1:10" ht="15" thickBot="1" x14ac:dyDescent="0.4">
      <c r="A389" s="801"/>
      <c r="B389" s="804"/>
      <c r="C389" s="107">
        <v>984</v>
      </c>
      <c r="D389" s="53">
        <v>983</v>
      </c>
      <c r="E389" s="53"/>
      <c r="F389" s="46"/>
      <c r="G389" s="44" t="s">
        <v>19</v>
      </c>
      <c r="H389" s="47"/>
      <c r="I389" s="44"/>
      <c r="J389" s="73"/>
    </row>
    <row r="390" spans="1:10" ht="17.399999999999999" customHeight="1" thickBot="1" x14ac:dyDescent="0.4">
      <c r="A390" s="801"/>
      <c r="B390" s="804"/>
      <c r="C390" s="44"/>
      <c r="D390" s="44"/>
      <c r="E390" s="44"/>
      <c r="F390" s="46"/>
      <c r="G390" s="44" t="s">
        <v>80</v>
      </c>
      <c r="H390" s="47"/>
      <c r="I390" s="44"/>
      <c r="J390" s="73"/>
    </row>
    <row r="391" spans="1:10" ht="20.399999999999999" customHeight="1" thickBot="1" x14ac:dyDescent="0.4">
      <c r="A391" s="801"/>
      <c r="B391" s="804"/>
      <c r="C391" s="108"/>
      <c r="D391" s="44"/>
      <c r="E391" s="44"/>
      <c r="F391" s="46"/>
      <c r="G391" s="44" t="s">
        <v>588</v>
      </c>
      <c r="H391" s="47"/>
      <c r="I391" s="44"/>
      <c r="J391" s="73"/>
    </row>
    <row r="392" spans="1:10" ht="15" customHeight="1" thickBot="1" x14ac:dyDescent="0.4">
      <c r="A392" s="802"/>
      <c r="B392" s="805"/>
      <c r="C392" s="58">
        <f>SUM(C386:C391)</f>
        <v>984</v>
      </c>
      <c r="D392" s="58">
        <f>SUM(D386:D391)</f>
        <v>1283</v>
      </c>
      <c r="E392" s="49">
        <f>SUM(E386:E391)</f>
        <v>0</v>
      </c>
      <c r="F392" s="50"/>
      <c r="G392" s="49" t="s">
        <v>23</v>
      </c>
      <c r="H392" s="51"/>
      <c r="I392" s="52"/>
      <c r="J392" s="73"/>
    </row>
    <row r="393" spans="1:10" ht="15" thickBot="1" x14ac:dyDescent="0.4">
      <c r="A393" s="800" t="s">
        <v>577</v>
      </c>
      <c r="B393" s="803" t="s">
        <v>1713</v>
      </c>
      <c r="C393" s="44"/>
      <c r="D393" s="44"/>
      <c r="E393" s="44"/>
      <c r="F393" s="46"/>
      <c r="G393" s="44" t="s">
        <v>18</v>
      </c>
      <c r="H393" s="45">
        <v>288724610</v>
      </c>
      <c r="I393" s="44">
        <v>0</v>
      </c>
      <c r="J393" s="73"/>
    </row>
    <row r="394" spans="1:10" ht="15" thickBot="1" x14ac:dyDescent="0.4">
      <c r="A394" s="801"/>
      <c r="B394" s="804"/>
      <c r="C394" s="53">
        <v>0</v>
      </c>
      <c r="D394" s="53">
        <v>200</v>
      </c>
      <c r="E394" s="44"/>
      <c r="F394" s="46"/>
      <c r="G394" s="44" t="s">
        <v>21</v>
      </c>
      <c r="H394" s="47"/>
      <c r="I394" s="44"/>
      <c r="J394" s="73"/>
    </row>
    <row r="395" spans="1:10" ht="15" thickBot="1" x14ac:dyDescent="0.4">
      <c r="A395" s="801"/>
      <c r="B395" s="804"/>
      <c r="C395" s="44"/>
      <c r="D395" s="44"/>
      <c r="E395" s="44"/>
      <c r="F395" s="46"/>
      <c r="G395" s="44" t="s">
        <v>79</v>
      </c>
      <c r="H395" s="47"/>
      <c r="I395" s="44"/>
      <c r="J395" s="73"/>
    </row>
    <row r="396" spans="1:10" ht="15" thickBot="1" x14ac:dyDescent="0.4">
      <c r="A396" s="801"/>
      <c r="B396" s="804"/>
      <c r="C396" s="107"/>
      <c r="D396" s="53">
        <v>1977</v>
      </c>
      <c r="E396" s="53"/>
      <c r="F396" s="46"/>
      <c r="G396" s="44" t="s">
        <v>19</v>
      </c>
      <c r="H396" s="47"/>
      <c r="I396" s="44"/>
      <c r="J396" s="73"/>
    </row>
    <row r="397" spans="1:10" ht="18" customHeight="1" thickBot="1" x14ac:dyDescent="0.4">
      <c r="A397" s="801"/>
      <c r="B397" s="804"/>
      <c r="C397" s="44"/>
      <c r="D397" s="44"/>
      <c r="E397" s="44"/>
      <c r="F397" s="46"/>
      <c r="G397" s="44" t="s">
        <v>80</v>
      </c>
      <c r="H397" s="47"/>
      <c r="I397" s="44"/>
      <c r="J397" s="73"/>
    </row>
    <row r="398" spans="1:10" ht="15" customHeight="1" thickBot="1" x14ac:dyDescent="0.4">
      <c r="A398" s="802"/>
      <c r="B398" s="805"/>
      <c r="C398" s="58">
        <f>SUM(C393:C397)</f>
        <v>0</v>
      </c>
      <c r="D398" s="49">
        <f>SUM(D393:D397)</f>
        <v>2177</v>
      </c>
      <c r="E398" s="49">
        <f>SUM(E393:E397)</f>
        <v>0</v>
      </c>
      <c r="F398" s="50"/>
      <c r="G398" s="49" t="s">
        <v>23</v>
      </c>
      <c r="H398" s="51"/>
      <c r="I398" s="52"/>
      <c r="J398" s="73"/>
    </row>
    <row r="399" spans="1:10" ht="15" thickBot="1" x14ac:dyDescent="0.4">
      <c r="A399" s="800"/>
      <c r="B399" s="803" t="s">
        <v>1714</v>
      </c>
      <c r="C399" s="44"/>
      <c r="D399" s="44"/>
      <c r="E399" s="44"/>
      <c r="F399" s="46"/>
      <c r="G399" s="44" t="s">
        <v>18</v>
      </c>
      <c r="H399" s="45">
        <v>288724610</v>
      </c>
      <c r="I399" s="44">
        <v>0</v>
      </c>
      <c r="J399" s="73"/>
    </row>
    <row r="400" spans="1:10" ht="15" thickBot="1" x14ac:dyDescent="0.4">
      <c r="A400" s="801"/>
      <c r="B400" s="804"/>
      <c r="C400" s="53">
        <v>0</v>
      </c>
      <c r="D400" s="53">
        <v>1500</v>
      </c>
      <c r="E400" s="44"/>
      <c r="F400" s="46"/>
      <c r="G400" s="44" t="s">
        <v>21</v>
      </c>
      <c r="H400" s="47"/>
      <c r="I400" s="44"/>
      <c r="J400" s="73"/>
    </row>
    <row r="401" spans="1:10" ht="15" thickBot="1" x14ac:dyDescent="0.4">
      <c r="A401" s="801"/>
      <c r="B401" s="804"/>
      <c r="C401" s="44"/>
      <c r="D401" s="44"/>
      <c r="E401" s="44"/>
      <c r="F401" s="46"/>
      <c r="G401" s="44" t="s">
        <v>79</v>
      </c>
      <c r="H401" s="47"/>
      <c r="I401" s="44"/>
      <c r="J401" s="73"/>
    </row>
    <row r="402" spans="1:10" ht="15" thickBot="1" x14ac:dyDescent="0.4">
      <c r="A402" s="801"/>
      <c r="B402" s="804"/>
      <c r="C402" s="107">
        <v>750</v>
      </c>
      <c r="D402" s="53">
        <v>750</v>
      </c>
      <c r="E402" s="53"/>
      <c r="F402" s="46"/>
      <c r="G402" s="44" t="s">
        <v>19</v>
      </c>
      <c r="H402" s="47"/>
      <c r="I402" s="44"/>
      <c r="J402" s="73"/>
    </row>
    <row r="403" spans="1:10" ht="18.649999999999999" customHeight="1" thickBot="1" x14ac:dyDescent="0.4">
      <c r="A403" s="801"/>
      <c r="B403" s="804"/>
      <c r="C403" s="44"/>
      <c r="D403" s="44"/>
      <c r="E403" s="44"/>
      <c r="F403" s="46"/>
      <c r="G403" s="44" t="s">
        <v>80</v>
      </c>
      <c r="H403" s="47"/>
      <c r="I403" s="44"/>
      <c r="J403" s="73"/>
    </row>
    <row r="404" spans="1:10" ht="21.65" customHeight="1" thickBot="1" x14ac:dyDescent="0.4">
      <c r="A404" s="801"/>
      <c r="B404" s="804"/>
      <c r="C404" s="108"/>
      <c r="D404" s="108"/>
      <c r="E404" s="108"/>
      <c r="F404" s="46"/>
      <c r="G404" s="44" t="s">
        <v>588</v>
      </c>
      <c r="H404" s="47"/>
      <c r="I404" s="44"/>
      <c r="J404" s="73"/>
    </row>
    <row r="405" spans="1:10" ht="20" customHeight="1" thickBot="1" x14ac:dyDescent="0.4">
      <c r="A405" s="802"/>
      <c r="B405" s="805"/>
      <c r="C405" s="58">
        <f>SUM(C399:C404)</f>
        <v>750</v>
      </c>
      <c r="D405" s="58">
        <f>SUM(D399:D404)</f>
        <v>2250</v>
      </c>
      <c r="E405" s="49">
        <f>SUM(E399:E404)</f>
        <v>0</v>
      </c>
      <c r="F405" s="50"/>
      <c r="G405" s="49" t="s">
        <v>23</v>
      </c>
      <c r="H405" s="51"/>
      <c r="I405" s="52"/>
      <c r="J405" s="73"/>
    </row>
    <row r="406" spans="1:10" ht="20" customHeight="1" thickBot="1" x14ac:dyDescent="0.4">
      <c r="A406" s="800"/>
      <c r="B406" s="803" t="s">
        <v>1715</v>
      </c>
      <c r="C406" s="44"/>
      <c r="D406" s="44"/>
      <c r="E406" s="44"/>
      <c r="F406" s="46"/>
      <c r="G406" s="44" t="s">
        <v>18</v>
      </c>
      <c r="H406" s="45">
        <v>288724610</v>
      </c>
      <c r="I406" s="44">
        <v>0</v>
      </c>
      <c r="J406" s="73"/>
    </row>
    <row r="407" spans="1:10" ht="15" customHeight="1" thickBot="1" x14ac:dyDescent="0.4">
      <c r="A407" s="801"/>
      <c r="B407" s="804"/>
      <c r="C407" s="53">
        <v>0</v>
      </c>
      <c r="D407" s="53">
        <v>1045</v>
      </c>
      <c r="E407" s="53"/>
      <c r="F407" s="46"/>
      <c r="G407" s="44" t="s">
        <v>21</v>
      </c>
      <c r="H407" s="47"/>
      <c r="I407" s="44"/>
      <c r="J407" s="73"/>
    </row>
    <row r="408" spans="1:10" ht="15" thickBot="1" x14ac:dyDescent="0.4">
      <c r="A408" s="801"/>
      <c r="B408" s="804"/>
      <c r="C408" s="44"/>
      <c r="D408" s="44"/>
      <c r="E408" s="44"/>
      <c r="F408" s="46"/>
      <c r="G408" s="44" t="s">
        <v>79</v>
      </c>
      <c r="H408" s="47"/>
      <c r="I408" s="44"/>
      <c r="J408" s="73"/>
    </row>
    <row r="409" spans="1:10" ht="15" thickBot="1" x14ac:dyDescent="0.4">
      <c r="A409" s="801"/>
      <c r="B409" s="804"/>
      <c r="C409" s="107">
        <v>400</v>
      </c>
      <c r="D409" s="53">
        <v>600</v>
      </c>
      <c r="E409" s="53"/>
      <c r="F409" s="46"/>
      <c r="G409" s="44" t="s">
        <v>19</v>
      </c>
      <c r="H409" s="47"/>
      <c r="I409" s="44"/>
      <c r="J409" s="73"/>
    </row>
    <row r="410" spans="1:10" ht="15" thickBot="1" x14ac:dyDescent="0.4">
      <c r="A410" s="801"/>
      <c r="B410" s="804"/>
      <c r="C410" s="44"/>
      <c r="D410" s="44"/>
      <c r="E410" s="44"/>
      <c r="F410" s="46"/>
      <c r="G410" s="44" t="s">
        <v>80</v>
      </c>
      <c r="H410" s="47"/>
      <c r="I410" s="44"/>
      <c r="J410" s="73"/>
    </row>
    <row r="411" spans="1:10" ht="15" customHeight="1" thickBot="1" x14ac:dyDescent="0.4">
      <c r="A411" s="802"/>
      <c r="B411" s="805"/>
      <c r="C411" s="49">
        <f>SUM(C406:C410)</f>
        <v>400</v>
      </c>
      <c r="D411" s="58">
        <f>SUM(D406:D410)</f>
        <v>1645</v>
      </c>
      <c r="E411" s="58">
        <f>SUM(E406:E410)</f>
        <v>0</v>
      </c>
      <c r="F411" s="50"/>
      <c r="G411" s="49" t="s">
        <v>23</v>
      </c>
      <c r="H411" s="51"/>
      <c r="I411" s="52"/>
      <c r="J411" s="73"/>
    </row>
    <row r="412" spans="1:10" ht="15" thickBot="1" x14ac:dyDescent="0.4">
      <c r="A412" s="800"/>
      <c r="B412" s="803" t="s">
        <v>550</v>
      </c>
      <c r="C412" s="707"/>
      <c r="D412" s="75"/>
      <c r="E412" s="75"/>
      <c r="F412" s="76"/>
      <c r="G412" s="23" t="s">
        <v>18</v>
      </c>
      <c r="H412" s="77">
        <v>288724610</v>
      </c>
      <c r="I412" s="23">
        <v>0</v>
      </c>
      <c r="J412" s="73"/>
    </row>
    <row r="413" spans="1:10" ht="15" customHeight="1" thickBot="1" x14ac:dyDescent="0.4">
      <c r="A413" s="801"/>
      <c r="B413" s="804"/>
      <c r="C413" s="107">
        <v>22</v>
      </c>
      <c r="D413" s="53"/>
      <c r="E413" s="44"/>
      <c r="F413" s="46"/>
      <c r="G413" s="44" t="s">
        <v>21</v>
      </c>
      <c r="H413" s="47"/>
      <c r="I413" s="44"/>
      <c r="J413" s="73"/>
    </row>
    <row r="414" spans="1:10" ht="15" thickBot="1" x14ac:dyDescent="0.4">
      <c r="A414" s="801"/>
      <c r="B414" s="804"/>
      <c r="C414" s="108"/>
      <c r="D414" s="44"/>
      <c r="E414" s="44"/>
      <c r="F414" s="46"/>
      <c r="G414" s="44" t="s">
        <v>79</v>
      </c>
      <c r="H414" s="47"/>
      <c r="I414" s="44"/>
      <c r="J414" s="73"/>
    </row>
    <row r="415" spans="1:10" ht="15" thickBot="1" x14ac:dyDescent="0.4">
      <c r="A415" s="801"/>
      <c r="B415" s="804"/>
      <c r="C415" s="107">
        <v>92</v>
      </c>
      <c r="D415" s="53">
        <v>65</v>
      </c>
      <c r="E415" s="44"/>
      <c r="F415" s="46"/>
      <c r="G415" s="44" t="s">
        <v>19</v>
      </c>
      <c r="H415" s="47"/>
      <c r="I415" s="44"/>
      <c r="J415" s="73"/>
    </row>
    <row r="416" spans="1:10" ht="15" thickBot="1" x14ac:dyDescent="0.4">
      <c r="A416" s="801"/>
      <c r="B416" s="804"/>
      <c r="C416" s="44"/>
      <c r="D416" s="44"/>
      <c r="E416" s="44"/>
      <c r="F416" s="46"/>
      <c r="G416" s="44" t="s">
        <v>80</v>
      </c>
      <c r="H416" s="47"/>
      <c r="I416" s="44"/>
      <c r="J416" s="73"/>
    </row>
    <row r="417" spans="1:10" ht="15" customHeight="1" thickBot="1" x14ac:dyDescent="0.4">
      <c r="A417" s="802"/>
      <c r="B417" s="805"/>
      <c r="C417" s="58">
        <f>SUM(C412:C416)</f>
        <v>114</v>
      </c>
      <c r="D417" s="58">
        <f>SUM(D412:D416)</f>
        <v>65</v>
      </c>
      <c r="E417" s="52">
        <f>SUM(E412:E416)</f>
        <v>0</v>
      </c>
      <c r="F417" s="50"/>
      <c r="G417" s="49" t="s">
        <v>23</v>
      </c>
      <c r="H417" s="51"/>
      <c r="I417" s="52"/>
      <c r="J417" s="73"/>
    </row>
    <row r="418" spans="1:10" ht="15" thickBot="1" x14ac:dyDescent="0.4">
      <c r="A418" s="818"/>
      <c r="B418" s="827" t="s">
        <v>1716</v>
      </c>
      <c r="C418" s="108"/>
      <c r="D418" s="108"/>
      <c r="E418" s="108"/>
      <c r="F418" s="109"/>
      <c r="G418" s="108" t="s">
        <v>18</v>
      </c>
      <c r="H418" s="110">
        <v>288724610</v>
      </c>
      <c r="I418" s="108">
        <v>0</v>
      </c>
      <c r="J418" s="73"/>
    </row>
    <row r="419" spans="1:10" ht="15" thickBot="1" x14ac:dyDescent="0.4">
      <c r="A419" s="819"/>
      <c r="B419" s="828"/>
      <c r="C419" s="107">
        <v>60</v>
      </c>
      <c r="D419" s="107">
        <v>900</v>
      </c>
      <c r="E419" s="107">
        <v>750</v>
      </c>
      <c r="F419" s="109"/>
      <c r="G419" s="108" t="s">
        <v>21</v>
      </c>
      <c r="H419" s="110"/>
      <c r="I419" s="108"/>
      <c r="J419" s="73"/>
    </row>
    <row r="420" spans="1:10" ht="15" customHeight="1" thickBot="1" x14ac:dyDescent="0.4">
      <c r="A420" s="819"/>
      <c r="B420" s="828"/>
      <c r="C420" s="108"/>
      <c r="D420" s="108"/>
      <c r="E420" s="108"/>
      <c r="F420" s="109"/>
      <c r="G420" s="108" t="s">
        <v>79</v>
      </c>
      <c r="H420" s="110"/>
      <c r="I420" s="108"/>
      <c r="J420" s="73"/>
    </row>
    <row r="421" spans="1:10" ht="15.65" customHeight="1" thickBot="1" x14ac:dyDescent="0.4">
      <c r="A421" s="819"/>
      <c r="B421" s="828"/>
      <c r="C421" s="108"/>
      <c r="D421" s="107">
        <v>850</v>
      </c>
      <c r="E421" s="107">
        <v>550</v>
      </c>
      <c r="F421" s="109"/>
      <c r="G421" s="108" t="s">
        <v>19</v>
      </c>
      <c r="H421" s="110"/>
      <c r="I421" s="108"/>
      <c r="J421" s="73"/>
    </row>
    <row r="422" spans="1:10" ht="15" customHeight="1" thickBot="1" x14ac:dyDescent="0.4">
      <c r="A422" s="819"/>
      <c r="B422" s="828"/>
      <c r="C422" s="108"/>
      <c r="D422" s="108"/>
      <c r="E422" s="108"/>
      <c r="F422" s="109"/>
      <c r="G422" s="108" t="s">
        <v>80</v>
      </c>
      <c r="H422" s="110"/>
      <c r="I422" s="108"/>
      <c r="J422" s="73"/>
    </row>
    <row r="423" spans="1:10" ht="15" thickBot="1" x14ac:dyDescent="0.4">
      <c r="A423" s="820"/>
      <c r="B423" s="829"/>
      <c r="C423" s="54">
        <f>SUM(C418:C422)</f>
        <v>60</v>
      </c>
      <c r="D423" s="54">
        <f>SUM(D418:D422)</f>
        <v>1750</v>
      </c>
      <c r="E423" s="54">
        <f>SUM(E418:E422)</f>
        <v>1300</v>
      </c>
      <c r="F423" s="52">
        <f>SUM(F418:F422)</f>
        <v>0</v>
      </c>
      <c r="G423" s="49" t="s">
        <v>23</v>
      </c>
      <c r="H423" s="115"/>
      <c r="I423" s="52"/>
      <c r="J423" s="73"/>
    </row>
    <row r="424" spans="1:10" ht="26.5" thickBot="1" x14ac:dyDescent="0.4">
      <c r="A424" s="34" t="s">
        <v>132</v>
      </c>
      <c r="B424" s="35" t="s">
        <v>137</v>
      </c>
      <c r="C424" s="36"/>
      <c r="D424" s="36"/>
      <c r="E424" s="36"/>
      <c r="F424" s="37" t="s">
        <v>136</v>
      </c>
      <c r="G424" s="35"/>
      <c r="H424" s="36"/>
      <c r="I424" s="36"/>
      <c r="J424" s="73"/>
    </row>
    <row r="425" spans="1:10" ht="15" customHeight="1" thickBot="1" x14ac:dyDescent="0.4">
      <c r="A425" s="38" t="s">
        <v>140</v>
      </c>
      <c r="B425" s="39" t="s">
        <v>142</v>
      </c>
      <c r="C425" s="40"/>
      <c r="D425" s="40"/>
      <c r="E425" s="40"/>
      <c r="F425" s="41" t="s">
        <v>141</v>
      </c>
      <c r="G425" s="39"/>
      <c r="H425" s="40"/>
      <c r="I425" s="40"/>
      <c r="J425" s="73"/>
    </row>
    <row r="426" spans="1:10" ht="15" thickBot="1" x14ac:dyDescent="0.4">
      <c r="A426" s="800" t="s">
        <v>143</v>
      </c>
      <c r="B426" s="836" t="s">
        <v>145</v>
      </c>
      <c r="C426" s="85">
        <f>C432+C438+C444</f>
        <v>0</v>
      </c>
      <c r="D426" s="85">
        <f t="shared" ref="D426:E430" si="13">D432+D438+D444</f>
        <v>0</v>
      </c>
      <c r="E426" s="85">
        <f t="shared" si="13"/>
        <v>0</v>
      </c>
      <c r="F426" s="76" t="s">
        <v>354</v>
      </c>
      <c r="G426" s="23" t="s">
        <v>18</v>
      </c>
      <c r="H426" s="77">
        <v>288724610</v>
      </c>
      <c r="I426" s="23">
        <v>0</v>
      </c>
      <c r="J426" s="73"/>
    </row>
    <row r="427" spans="1:10" ht="15" thickBot="1" x14ac:dyDescent="0.4">
      <c r="A427" s="801"/>
      <c r="B427" s="837"/>
      <c r="C427" s="85">
        <f>C433+C439+C445</f>
        <v>400</v>
      </c>
      <c r="D427" s="85">
        <f t="shared" si="13"/>
        <v>70.599999999999994</v>
      </c>
      <c r="E427" s="85">
        <f t="shared" si="13"/>
        <v>0</v>
      </c>
      <c r="F427" s="46"/>
      <c r="G427" s="44" t="s">
        <v>21</v>
      </c>
      <c r="H427" s="47"/>
      <c r="I427" s="44"/>
      <c r="J427" s="73"/>
    </row>
    <row r="428" spans="1:10" ht="15" customHeight="1" thickBot="1" x14ac:dyDescent="0.4">
      <c r="A428" s="801"/>
      <c r="B428" s="837"/>
      <c r="C428" s="85">
        <f>C434+C440+C446</f>
        <v>0</v>
      </c>
      <c r="D428" s="85">
        <f t="shared" si="13"/>
        <v>0</v>
      </c>
      <c r="E428" s="85">
        <f t="shared" si="13"/>
        <v>0</v>
      </c>
      <c r="F428" s="46"/>
      <c r="G428" s="44" t="s">
        <v>79</v>
      </c>
      <c r="H428" s="47"/>
      <c r="I428" s="44"/>
      <c r="J428" s="73"/>
    </row>
    <row r="429" spans="1:10" ht="15" thickBot="1" x14ac:dyDescent="0.4">
      <c r="A429" s="801"/>
      <c r="B429" s="837"/>
      <c r="C429" s="85">
        <f>C435+C441+C447</f>
        <v>2899.6</v>
      </c>
      <c r="D429" s="85">
        <f t="shared" si="13"/>
        <v>1100</v>
      </c>
      <c r="E429" s="85">
        <f t="shared" si="13"/>
        <v>0</v>
      </c>
      <c r="F429" s="46"/>
      <c r="G429" s="44" t="s">
        <v>19</v>
      </c>
      <c r="H429" s="47"/>
      <c r="I429" s="44"/>
      <c r="J429" s="73"/>
    </row>
    <row r="430" spans="1:10" ht="15" thickBot="1" x14ac:dyDescent="0.4">
      <c r="A430" s="801"/>
      <c r="B430" s="837"/>
      <c r="C430" s="85">
        <f>C436+C442+C448</f>
        <v>0</v>
      </c>
      <c r="D430" s="85">
        <f t="shared" si="13"/>
        <v>0</v>
      </c>
      <c r="E430" s="85">
        <f t="shared" si="13"/>
        <v>0</v>
      </c>
      <c r="F430" s="46"/>
      <c r="G430" s="44" t="s">
        <v>80</v>
      </c>
      <c r="H430" s="47"/>
      <c r="I430" s="44"/>
      <c r="J430" s="73"/>
    </row>
    <row r="431" spans="1:10" ht="15" customHeight="1" thickBot="1" x14ac:dyDescent="0.4">
      <c r="A431" s="802"/>
      <c r="B431" s="838"/>
      <c r="C431" s="58">
        <f>SUM(C426:C430)</f>
        <v>3299.6</v>
      </c>
      <c r="D431" s="58">
        <f>SUM(D426:D430)</f>
        <v>1170.5999999999999</v>
      </c>
      <c r="E431" s="58">
        <f>SUM(E426:E430)</f>
        <v>0</v>
      </c>
      <c r="F431" s="50"/>
      <c r="G431" s="49" t="s">
        <v>23</v>
      </c>
      <c r="H431" s="51"/>
      <c r="I431" s="52"/>
      <c r="J431" s="73"/>
    </row>
    <row r="432" spans="1:10" ht="15" thickBot="1" x14ac:dyDescent="0.4">
      <c r="A432" s="818"/>
      <c r="B432" s="803" t="s">
        <v>627</v>
      </c>
      <c r="C432" s="116"/>
      <c r="D432" s="136"/>
      <c r="E432" s="116"/>
      <c r="F432" s="109"/>
      <c r="G432" s="108" t="s">
        <v>18</v>
      </c>
      <c r="H432" s="110">
        <v>288724610</v>
      </c>
      <c r="I432" s="108">
        <v>0</v>
      </c>
      <c r="J432" s="73"/>
    </row>
    <row r="433" spans="1:10" ht="15" thickBot="1" x14ac:dyDescent="0.4">
      <c r="A433" s="819"/>
      <c r="B433" s="804"/>
      <c r="C433" s="107">
        <v>0</v>
      </c>
      <c r="D433" s="108"/>
      <c r="E433" s="116"/>
      <c r="F433" s="109"/>
      <c r="G433" s="108" t="s">
        <v>21</v>
      </c>
      <c r="H433" s="111"/>
      <c r="I433" s="108"/>
      <c r="J433" s="73"/>
    </row>
    <row r="434" spans="1:10" ht="15" customHeight="1" thickBot="1" x14ac:dyDescent="0.4">
      <c r="A434" s="819"/>
      <c r="B434" s="804"/>
      <c r="C434" s="116"/>
      <c r="D434" s="136"/>
      <c r="E434" s="116"/>
      <c r="F434" s="109"/>
      <c r="G434" s="108" t="s">
        <v>79</v>
      </c>
      <c r="H434" s="111"/>
      <c r="I434" s="108"/>
      <c r="J434" s="73"/>
    </row>
    <row r="435" spans="1:10" ht="15" thickBot="1" x14ac:dyDescent="0.4">
      <c r="A435" s="819"/>
      <c r="B435" s="804"/>
      <c r="C435" s="108">
        <v>1449.6</v>
      </c>
      <c r="D435" s="108"/>
      <c r="E435" s="116"/>
      <c r="F435" s="109"/>
      <c r="G435" s="108" t="s">
        <v>19</v>
      </c>
      <c r="H435" s="111"/>
      <c r="I435" s="108"/>
      <c r="J435" s="73"/>
    </row>
    <row r="436" spans="1:10" ht="15" thickBot="1" x14ac:dyDescent="0.4">
      <c r="A436" s="819"/>
      <c r="B436" s="804"/>
      <c r="C436" s="116"/>
      <c r="D436" s="136"/>
      <c r="E436" s="116"/>
      <c r="F436" s="109"/>
      <c r="G436" s="108" t="s">
        <v>80</v>
      </c>
      <c r="H436" s="111"/>
      <c r="I436" s="108"/>
      <c r="J436" s="73"/>
    </row>
    <row r="437" spans="1:10" ht="15" customHeight="1" thickBot="1" x14ac:dyDescent="0.4">
      <c r="A437" s="820"/>
      <c r="B437" s="805"/>
      <c r="C437" s="49">
        <f>SUM(C432:C436)</f>
        <v>1449.6</v>
      </c>
      <c r="D437" s="49">
        <f>SUM(D432:D436)</f>
        <v>0</v>
      </c>
      <c r="E437" s="49">
        <f>SUM(E432:E436)</f>
        <v>0</v>
      </c>
      <c r="F437" s="50"/>
      <c r="G437" s="49"/>
      <c r="H437" s="51"/>
      <c r="I437" s="52"/>
      <c r="J437" s="73"/>
    </row>
    <row r="438" spans="1:10" ht="15" thickBot="1" x14ac:dyDescent="0.4">
      <c r="A438" s="800"/>
      <c r="B438" s="803" t="s">
        <v>625</v>
      </c>
      <c r="C438" s="116"/>
      <c r="D438" s="116"/>
      <c r="E438" s="116"/>
      <c r="F438" s="109"/>
      <c r="G438" s="108" t="s">
        <v>18</v>
      </c>
      <c r="H438" s="110">
        <v>288724610</v>
      </c>
      <c r="I438" s="108">
        <v>0</v>
      </c>
      <c r="J438" s="73"/>
    </row>
    <row r="439" spans="1:10" ht="15" thickBot="1" x14ac:dyDescent="0.4">
      <c r="A439" s="801"/>
      <c r="B439" s="804"/>
      <c r="C439" s="107">
        <v>0</v>
      </c>
      <c r="D439" s="107">
        <v>70.599999999999994</v>
      </c>
      <c r="E439" s="116"/>
      <c r="F439" s="109"/>
      <c r="G439" s="108" t="s">
        <v>21</v>
      </c>
      <c r="H439" s="110"/>
      <c r="I439" s="108"/>
      <c r="J439" s="73"/>
    </row>
    <row r="440" spans="1:10" ht="15" customHeight="1" thickBot="1" x14ac:dyDescent="0.4">
      <c r="A440" s="801"/>
      <c r="B440" s="804"/>
      <c r="C440" s="107"/>
      <c r="D440" s="107"/>
      <c r="E440" s="116"/>
      <c r="F440" s="109"/>
      <c r="G440" s="108" t="s">
        <v>79</v>
      </c>
      <c r="H440" s="110"/>
      <c r="I440" s="108"/>
      <c r="J440" s="73"/>
    </row>
    <row r="441" spans="1:10" ht="15" thickBot="1" x14ac:dyDescent="0.4">
      <c r="A441" s="801"/>
      <c r="B441" s="804"/>
      <c r="C441" s="107"/>
      <c r="D441" s="107">
        <v>1100</v>
      </c>
      <c r="E441" s="709"/>
      <c r="F441" s="109"/>
      <c r="G441" s="108" t="s">
        <v>19</v>
      </c>
      <c r="H441" s="110"/>
      <c r="I441" s="108"/>
      <c r="J441" s="73"/>
    </row>
    <row r="442" spans="1:10" ht="15" thickBot="1" x14ac:dyDescent="0.4">
      <c r="A442" s="801"/>
      <c r="B442" s="804"/>
      <c r="C442" s="116"/>
      <c r="D442" s="116"/>
      <c r="E442" s="116"/>
      <c r="F442" s="109"/>
      <c r="G442" s="108" t="s">
        <v>80</v>
      </c>
      <c r="H442" s="110"/>
      <c r="I442" s="108"/>
      <c r="J442" s="73"/>
    </row>
    <row r="443" spans="1:10" ht="15" customHeight="1" thickBot="1" x14ac:dyDescent="0.4">
      <c r="A443" s="802"/>
      <c r="B443" s="805"/>
      <c r="C443" s="58">
        <f>SUM(C438:C442)</f>
        <v>0</v>
      </c>
      <c r="D443" s="58">
        <f>SUM(D438:D442)</f>
        <v>1170.5999999999999</v>
      </c>
      <c r="E443" s="49">
        <f>SUM(E438:E442)</f>
        <v>0</v>
      </c>
      <c r="F443" s="50"/>
      <c r="G443" s="52"/>
      <c r="H443" s="115"/>
      <c r="I443" s="52"/>
      <c r="J443" s="73"/>
    </row>
    <row r="444" spans="1:10" ht="15" thickBot="1" x14ac:dyDescent="0.4">
      <c r="A444" s="818"/>
      <c r="B444" s="803" t="s">
        <v>626</v>
      </c>
      <c r="C444" s="116"/>
      <c r="D444" s="116"/>
      <c r="E444" s="116"/>
      <c r="F444" s="109"/>
      <c r="G444" s="108" t="s">
        <v>18</v>
      </c>
      <c r="H444" s="110">
        <v>288724610</v>
      </c>
      <c r="I444" s="108">
        <v>0</v>
      </c>
      <c r="J444" s="73"/>
    </row>
    <row r="445" spans="1:10" ht="15" thickBot="1" x14ac:dyDescent="0.4">
      <c r="A445" s="819"/>
      <c r="B445" s="804"/>
      <c r="C445" s="107">
        <v>400</v>
      </c>
      <c r="D445" s="116"/>
      <c r="E445" s="116"/>
      <c r="F445" s="109"/>
      <c r="G445" s="108" t="s">
        <v>21</v>
      </c>
      <c r="H445" s="111"/>
      <c r="I445" s="108"/>
      <c r="J445" s="73"/>
    </row>
    <row r="446" spans="1:10" ht="15" customHeight="1" thickBot="1" x14ac:dyDescent="0.4">
      <c r="A446" s="819"/>
      <c r="B446" s="804"/>
      <c r="C446" s="107"/>
      <c r="D446" s="116"/>
      <c r="E446" s="116"/>
      <c r="F446" s="109"/>
      <c r="G446" s="108" t="s">
        <v>79</v>
      </c>
      <c r="H446" s="111"/>
      <c r="I446" s="108"/>
      <c r="J446" s="73"/>
    </row>
    <row r="447" spans="1:10" ht="15" thickBot="1" x14ac:dyDescent="0.4">
      <c r="A447" s="819"/>
      <c r="B447" s="804"/>
      <c r="C447" s="107">
        <v>1450</v>
      </c>
      <c r="D447" s="116"/>
      <c r="E447" s="116"/>
      <c r="F447" s="109"/>
      <c r="G447" s="108" t="s">
        <v>19</v>
      </c>
      <c r="H447" s="111"/>
      <c r="I447" s="108"/>
      <c r="J447" s="73"/>
    </row>
    <row r="448" spans="1:10" ht="15" thickBot="1" x14ac:dyDescent="0.4">
      <c r="A448" s="819"/>
      <c r="B448" s="804"/>
      <c r="C448" s="116"/>
      <c r="D448" s="116"/>
      <c r="E448" s="116"/>
      <c r="F448" s="109"/>
      <c r="G448" s="108" t="s">
        <v>80</v>
      </c>
      <c r="H448" s="111"/>
      <c r="I448" s="108"/>
      <c r="J448" s="73"/>
    </row>
    <row r="449" spans="1:10" ht="15" thickBot="1" x14ac:dyDescent="0.4">
      <c r="A449" s="820"/>
      <c r="B449" s="805"/>
      <c r="C449" s="58">
        <f>SUM(C444:C448)</f>
        <v>1850</v>
      </c>
      <c r="D449" s="49">
        <f>SUM(D444:D448)</f>
        <v>0</v>
      </c>
      <c r="E449" s="49">
        <f>SUM(E444:E448)</f>
        <v>0</v>
      </c>
      <c r="F449" s="50"/>
      <c r="G449" s="49"/>
      <c r="H449" s="51"/>
      <c r="I449" s="52"/>
      <c r="J449" s="73"/>
    </row>
    <row r="450" spans="1:10" ht="26.5" thickBot="1" x14ac:dyDescent="0.4">
      <c r="A450" s="34" t="s">
        <v>132</v>
      </c>
      <c r="B450" s="35" t="s">
        <v>137</v>
      </c>
      <c r="C450" s="36"/>
      <c r="D450" s="36"/>
      <c r="E450" s="36"/>
      <c r="F450" s="37" t="s">
        <v>136</v>
      </c>
      <c r="G450" s="35"/>
      <c r="H450" s="36"/>
      <c r="I450" s="36"/>
      <c r="J450" s="73"/>
    </row>
    <row r="451" spans="1:10" ht="15" customHeight="1" thickBot="1" x14ac:dyDescent="0.4">
      <c r="A451" s="38" t="s">
        <v>146</v>
      </c>
      <c r="B451" s="39" t="s">
        <v>148</v>
      </c>
      <c r="C451" s="40"/>
      <c r="D451" s="40"/>
      <c r="E451" s="40"/>
      <c r="F451" s="41" t="s">
        <v>147</v>
      </c>
      <c r="G451" s="39"/>
      <c r="H451" s="40"/>
      <c r="I451" s="40"/>
      <c r="J451" s="73"/>
    </row>
    <row r="452" spans="1:10" ht="15" customHeight="1" thickBot="1" x14ac:dyDescent="0.4">
      <c r="A452" s="801" t="s">
        <v>149</v>
      </c>
      <c r="B452" s="806" t="s">
        <v>150</v>
      </c>
      <c r="C452" s="42">
        <f>C458*1</f>
        <v>0</v>
      </c>
      <c r="D452" s="43">
        <f t="shared" ref="D452:E456" si="14">D458*1</f>
        <v>0</v>
      </c>
      <c r="E452" s="43">
        <f t="shared" si="14"/>
        <v>0</v>
      </c>
      <c r="F452" s="12" t="s">
        <v>488</v>
      </c>
      <c r="G452" s="44" t="s">
        <v>18</v>
      </c>
      <c r="H452" s="45">
        <v>288724610</v>
      </c>
      <c r="I452" s="44">
        <v>0</v>
      </c>
      <c r="J452" s="73"/>
    </row>
    <row r="453" spans="1:10" ht="15" thickBot="1" x14ac:dyDescent="0.4">
      <c r="A453" s="801"/>
      <c r="B453" s="807"/>
      <c r="C453" s="42">
        <f>C459*1</f>
        <v>0</v>
      </c>
      <c r="D453" s="43">
        <f t="shared" si="14"/>
        <v>0</v>
      </c>
      <c r="E453" s="43">
        <f t="shared" si="14"/>
        <v>0</v>
      </c>
      <c r="F453" s="46"/>
      <c r="G453" s="44" t="s">
        <v>21</v>
      </c>
      <c r="H453" s="47"/>
      <c r="I453" s="44"/>
      <c r="J453" s="73"/>
    </row>
    <row r="454" spans="1:10" ht="15" thickBot="1" x14ac:dyDescent="0.4">
      <c r="A454" s="801"/>
      <c r="B454" s="807"/>
      <c r="C454" s="42">
        <f>C460*1</f>
        <v>0</v>
      </c>
      <c r="D454" s="43">
        <f t="shared" si="14"/>
        <v>0</v>
      </c>
      <c r="E454" s="43">
        <f t="shared" si="14"/>
        <v>0</v>
      </c>
      <c r="F454" s="46"/>
      <c r="G454" s="44" t="s">
        <v>79</v>
      </c>
      <c r="H454" s="47"/>
      <c r="I454" s="44"/>
      <c r="J454" s="73"/>
    </row>
    <row r="455" spans="1:10" ht="15" thickBot="1" x14ac:dyDescent="0.4">
      <c r="A455" s="801"/>
      <c r="B455" s="807"/>
      <c r="C455" s="42">
        <f>C461*1</f>
        <v>0</v>
      </c>
      <c r="D455" s="43">
        <f t="shared" si="14"/>
        <v>0</v>
      </c>
      <c r="E455" s="43">
        <f t="shared" si="14"/>
        <v>0</v>
      </c>
      <c r="F455" s="46"/>
      <c r="G455" s="44" t="s">
        <v>19</v>
      </c>
      <c r="H455" s="47"/>
      <c r="I455" s="44"/>
      <c r="J455" s="73"/>
    </row>
    <row r="456" spans="1:10" ht="15" thickBot="1" x14ac:dyDescent="0.4">
      <c r="A456" s="801"/>
      <c r="B456" s="807"/>
      <c r="C456" s="42">
        <f>C462*1</f>
        <v>0</v>
      </c>
      <c r="D456" s="43">
        <f t="shared" si="14"/>
        <v>0</v>
      </c>
      <c r="E456" s="43">
        <f t="shared" si="14"/>
        <v>0</v>
      </c>
      <c r="F456" s="46"/>
      <c r="G456" s="44" t="s">
        <v>80</v>
      </c>
      <c r="H456" s="47"/>
      <c r="I456" s="44"/>
      <c r="J456" s="73"/>
    </row>
    <row r="457" spans="1:10" ht="15" thickBot="1" x14ac:dyDescent="0.4">
      <c r="A457" s="802"/>
      <c r="B457" s="808"/>
      <c r="C457" s="58">
        <f>SUM(C452:C456)</f>
        <v>0</v>
      </c>
      <c r="D457" s="49">
        <f>SUM(D452:D456)</f>
        <v>0</v>
      </c>
      <c r="E457" s="49">
        <f>SUM(E452:E456)</f>
        <v>0</v>
      </c>
      <c r="F457" s="50"/>
      <c r="G457" s="49" t="s">
        <v>23</v>
      </c>
      <c r="H457" s="51"/>
      <c r="I457" s="52"/>
      <c r="J457" s="73"/>
    </row>
    <row r="458" spans="1:10" ht="15" customHeight="1" thickBot="1" x14ac:dyDescent="0.4">
      <c r="A458" s="801"/>
      <c r="B458" s="815"/>
      <c r="C458" s="44"/>
      <c r="D458" s="44"/>
      <c r="E458" s="44"/>
      <c r="F458" s="12"/>
      <c r="G458" s="44" t="s">
        <v>18</v>
      </c>
      <c r="H458" s="45">
        <v>288724610</v>
      </c>
      <c r="I458" s="44">
        <v>0</v>
      </c>
      <c r="J458" s="73"/>
    </row>
    <row r="459" spans="1:10" ht="15" thickBot="1" x14ac:dyDescent="0.4">
      <c r="A459" s="801"/>
      <c r="B459" s="816"/>
      <c r="C459" s="44"/>
      <c r="D459" s="44"/>
      <c r="E459" s="44"/>
      <c r="F459" s="46"/>
      <c r="G459" s="44" t="s">
        <v>21</v>
      </c>
      <c r="H459" s="47"/>
      <c r="I459" s="44"/>
      <c r="J459" s="73"/>
    </row>
    <row r="460" spans="1:10" ht="15" thickBot="1" x14ac:dyDescent="0.4">
      <c r="A460" s="801"/>
      <c r="B460" s="816"/>
      <c r="C460" s="44"/>
      <c r="D460" s="44"/>
      <c r="E460" s="44"/>
      <c r="F460" s="46"/>
      <c r="G460" s="44" t="s">
        <v>79</v>
      </c>
      <c r="H460" s="47"/>
      <c r="I460" s="44"/>
      <c r="J460" s="73"/>
    </row>
    <row r="461" spans="1:10" ht="15" thickBot="1" x14ac:dyDescent="0.4">
      <c r="A461" s="801"/>
      <c r="B461" s="816"/>
      <c r="C461" s="53"/>
      <c r="D461" s="44"/>
      <c r="E461" s="44"/>
      <c r="F461" s="46"/>
      <c r="G461" s="44" t="s">
        <v>19</v>
      </c>
      <c r="H461" s="47"/>
      <c r="I461" s="44"/>
      <c r="J461" s="73"/>
    </row>
    <row r="462" spans="1:10" ht="15" thickBot="1" x14ac:dyDescent="0.4">
      <c r="A462" s="801"/>
      <c r="B462" s="816"/>
      <c r="C462" s="44"/>
      <c r="D462" s="44"/>
      <c r="E462" s="44"/>
      <c r="F462" s="46"/>
      <c r="G462" s="44" t="s">
        <v>80</v>
      </c>
      <c r="H462" s="47"/>
      <c r="I462" s="44"/>
      <c r="J462" s="73"/>
    </row>
    <row r="463" spans="1:10" ht="15" thickBot="1" x14ac:dyDescent="0.4">
      <c r="A463" s="802"/>
      <c r="B463" s="817"/>
      <c r="C463" s="52">
        <f>SUM(C458:C462)</f>
        <v>0</v>
      </c>
      <c r="D463" s="52">
        <f>SUM(D458:D462)</f>
        <v>0</v>
      </c>
      <c r="E463" s="52">
        <f>SUM(E458:E462)</f>
        <v>0</v>
      </c>
      <c r="F463" s="50"/>
      <c r="G463" s="49" t="s">
        <v>23</v>
      </c>
      <c r="H463" s="51"/>
      <c r="I463" s="52"/>
      <c r="J463" s="73"/>
    </row>
    <row r="464" spans="1:10" ht="29.4" customHeight="1" thickBot="1" x14ac:dyDescent="0.4">
      <c r="A464" s="48"/>
      <c r="B464" s="55" t="s">
        <v>135</v>
      </c>
      <c r="C464" s="56"/>
      <c r="D464" s="56"/>
      <c r="E464" s="56"/>
      <c r="F464" s="56"/>
      <c r="G464" s="43"/>
      <c r="H464" s="45"/>
      <c r="I464" s="45"/>
      <c r="J464" s="73"/>
    </row>
    <row r="465" spans="1:10" ht="37.25" customHeight="1" thickBot="1" x14ac:dyDescent="0.4">
      <c r="A465" s="34" t="s">
        <v>151</v>
      </c>
      <c r="B465" s="35" t="s">
        <v>155</v>
      </c>
      <c r="C465" s="36"/>
      <c r="D465" s="36"/>
      <c r="E465" s="36"/>
      <c r="F465" s="37" t="s">
        <v>154</v>
      </c>
      <c r="G465" s="35"/>
      <c r="H465" s="36"/>
      <c r="I465" s="36"/>
      <c r="J465" s="73"/>
    </row>
    <row r="466" spans="1:10" ht="27.65" customHeight="1" thickBot="1" x14ac:dyDescent="0.4">
      <c r="A466" s="38" t="s">
        <v>152</v>
      </c>
      <c r="B466" s="39" t="s">
        <v>157</v>
      </c>
      <c r="C466" s="40"/>
      <c r="D466" s="40"/>
      <c r="E466" s="40"/>
      <c r="F466" s="41" t="s">
        <v>156</v>
      </c>
      <c r="G466" s="39"/>
      <c r="H466" s="40"/>
      <c r="I466" s="40"/>
      <c r="J466" s="73"/>
    </row>
    <row r="467" spans="1:10" ht="15" thickBot="1" x14ac:dyDescent="0.4">
      <c r="A467" s="800" t="s">
        <v>153</v>
      </c>
      <c r="B467" s="806" t="s">
        <v>158</v>
      </c>
      <c r="C467" s="85">
        <f>C473+C479</f>
        <v>0</v>
      </c>
      <c r="D467" s="85">
        <f>D473+D479</f>
        <v>0</v>
      </c>
      <c r="E467" s="85">
        <f>E473+E479</f>
        <v>0</v>
      </c>
      <c r="F467" s="76" t="s">
        <v>475</v>
      </c>
      <c r="G467" s="23" t="s">
        <v>18</v>
      </c>
      <c r="H467" s="77">
        <v>288724610</v>
      </c>
      <c r="I467" s="23">
        <v>0</v>
      </c>
      <c r="J467" s="73"/>
    </row>
    <row r="468" spans="1:10" ht="15" thickBot="1" x14ac:dyDescent="0.4">
      <c r="A468" s="801"/>
      <c r="B468" s="807"/>
      <c r="C468" s="85">
        <f t="shared" ref="C468:E471" si="15">C474+C480</f>
        <v>5</v>
      </c>
      <c r="D468" s="85">
        <f t="shared" si="15"/>
        <v>0</v>
      </c>
      <c r="E468" s="85">
        <f t="shared" si="15"/>
        <v>0</v>
      </c>
      <c r="F468" s="46"/>
      <c r="G468" s="44" t="s">
        <v>21</v>
      </c>
      <c r="H468" s="47"/>
      <c r="I468" s="44"/>
      <c r="J468" s="73"/>
    </row>
    <row r="469" spans="1:10" ht="15" thickBot="1" x14ac:dyDescent="0.4">
      <c r="A469" s="801"/>
      <c r="B469" s="807"/>
      <c r="C469" s="85">
        <f t="shared" si="15"/>
        <v>0</v>
      </c>
      <c r="D469" s="85">
        <f t="shared" si="15"/>
        <v>0</v>
      </c>
      <c r="E469" s="85">
        <f t="shared" si="15"/>
        <v>0</v>
      </c>
      <c r="F469" s="46"/>
      <c r="G469" s="44" t="s">
        <v>79</v>
      </c>
      <c r="H469" s="47"/>
      <c r="I469" s="44"/>
      <c r="J469" s="73"/>
    </row>
    <row r="470" spans="1:10" ht="15" thickBot="1" x14ac:dyDescent="0.4">
      <c r="A470" s="801"/>
      <c r="B470" s="807"/>
      <c r="C470" s="85">
        <f t="shared" si="15"/>
        <v>5</v>
      </c>
      <c r="D470" s="85">
        <f>D476+D482</f>
        <v>0</v>
      </c>
      <c r="E470" s="85">
        <f t="shared" si="15"/>
        <v>0</v>
      </c>
      <c r="F470" s="46"/>
      <c r="G470" s="44" t="s">
        <v>19</v>
      </c>
      <c r="H470" s="47"/>
      <c r="I470" s="44"/>
      <c r="J470" s="73"/>
    </row>
    <row r="471" spans="1:10" ht="15" customHeight="1" thickBot="1" x14ac:dyDescent="0.4">
      <c r="A471" s="801"/>
      <c r="B471" s="807"/>
      <c r="C471" s="85">
        <f>C477+C483</f>
        <v>0</v>
      </c>
      <c r="D471" s="85">
        <f t="shared" si="15"/>
        <v>0</v>
      </c>
      <c r="E471" s="85">
        <f t="shared" si="15"/>
        <v>0</v>
      </c>
      <c r="F471" s="46"/>
      <c r="G471" s="44" t="s">
        <v>80</v>
      </c>
      <c r="H471" s="47"/>
      <c r="I471" s="44"/>
      <c r="J471" s="73"/>
    </row>
    <row r="472" spans="1:10" ht="15" customHeight="1" thickBot="1" x14ac:dyDescent="0.4">
      <c r="A472" s="802"/>
      <c r="B472" s="808"/>
      <c r="C472" s="58">
        <f>SUM(C467:C471)</f>
        <v>10</v>
      </c>
      <c r="D472" s="58">
        <f>SUM(D467:D471)</f>
        <v>0</v>
      </c>
      <c r="E472" s="58">
        <f>SUM(E467:E471)</f>
        <v>0</v>
      </c>
      <c r="F472" s="50"/>
      <c r="G472" s="49" t="s">
        <v>23</v>
      </c>
      <c r="H472" s="51"/>
      <c r="I472" s="52"/>
      <c r="J472" s="73"/>
    </row>
    <row r="473" spans="1:10" ht="15" customHeight="1" thickBot="1" x14ac:dyDescent="0.4">
      <c r="A473" s="801"/>
      <c r="B473" s="803" t="s">
        <v>476</v>
      </c>
      <c r="C473" s="44"/>
      <c r="D473" s="44"/>
      <c r="E473" s="44"/>
      <c r="F473" s="12"/>
      <c r="G473" s="44" t="s">
        <v>18</v>
      </c>
      <c r="H473" s="45">
        <v>288724610</v>
      </c>
      <c r="I473" s="44">
        <v>0</v>
      </c>
      <c r="J473" s="73"/>
    </row>
    <row r="474" spans="1:10" ht="15" thickBot="1" x14ac:dyDescent="0.4">
      <c r="A474" s="801"/>
      <c r="B474" s="804"/>
      <c r="C474" s="53">
        <v>0</v>
      </c>
      <c r="D474" s="44"/>
      <c r="E474" s="44"/>
      <c r="F474" s="46"/>
      <c r="G474" s="44" t="s">
        <v>21</v>
      </c>
      <c r="H474" s="47"/>
      <c r="I474" s="44"/>
      <c r="J474" s="73"/>
    </row>
    <row r="475" spans="1:10" ht="15" thickBot="1" x14ac:dyDescent="0.4">
      <c r="A475" s="801"/>
      <c r="B475" s="804"/>
      <c r="C475" s="44"/>
      <c r="D475" s="44"/>
      <c r="E475" s="44"/>
      <c r="F475" s="46"/>
      <c r="G475" s="44" t="s">
        <v>79</v>
      </c>
      <c r="H475" s="47"/>
      <c r="I475" s="44"/>
      <c r="J475" s="73"/>
    </row>
    <row r="476" spans="1:10" ht="15" thickBot="1" x14ac:dyDescent="0.4">
      <c r="A476" s="801"/>
      <c r="B476" s="804"/>
      <c r="C476" s="44"/>
      <c r="D476" s="44"/>
      <c r="E476" s="44"/>
      <c r="F476" s="46"/>
      <c r="G476" s="44" t="s">
        <v>19</v>
      </c>
      <c r="H476" s="47"/>
      <c r="I476" s="44"/>
      <c r="J476" s="73"/>
    </row>
    <row r="477" spans="1:10" ht="15" thickBot="1" x14ac:dyDescent="0.4">
      <c r="A477" s="801"/>
      <c r="B477" s="804"/>
      <c r="C477" s="44"/>
      <c r="D477" s="44"/>
      <c r="E477" s="44"/>
      <c r="F477" s="46"/>
      <c r="G477" s="44" t="s">
        <v>80</v>
      </c>
      <c r="H477" s="47"/>
      <c r="I477" s="44"/>
      <c r="J477" s="73"/>
    </row>
    <row r="478" spans="1:10" ht="15" customHeight="1" thickBot="1" x14ac:dyDescent="0.4">
      <c r="A478" s="802"/>
      <c r="B478" s="805"/>
      <c r="C478" s="49">
        <f>SUM(C473:C477)</f>
        <v>0</v>
      </c>
      <c r="D478" s="49">
        <f>SUM(D473:D477)</f>
        <v>0</v>
      </c>
      <c r="E478" s="49">
        <f>SUM(E473:E477)</f>
        <v>0</v>
      </c>
      <c r="F478" s="50"/>
      <c r="G478" s="49" t="s">
        <v>23</v>
      </c>
      <c r="H478" s="51"/>
      <c r="I478" s="52"/>
      <c r="J478" s="73"/>
    </row>
    <row r="479" spans="1:10" ht="15" thickBot="1" x14ac:dyDescent="0.4">
      <c r="A479" s="801"/>
      <c r="B479" s="827" t="s">
        <v>660</v>
      </c>
      <c r="C479" s="44"/>
      <c r="D479" s="44"/>
      <c r="E479" s="44"/>
      <c r="F479" s="12"/>
      <c r="G479" s="44" t="s">
        <v>18</v>
      </c>
      <c r="H479" s="45">
        <v>288724610</v>
      </c>
      <c r="I479" s="44">
        <v>0</v>
      </c>
      <c r="J479" s="73"/>
    </row>
    <row r="480" spans="1:10" ht="15" thickBot="1" x14ac:dyDescent="0.4">
      <c r="A480" s="801"/>
      <c r="B480" s="828"/>
      <c r="C480" s="107">
        <v>5</v>
      </c>
      <c r="D480" s="44"/>
      <c r="E480" s="44"/>
      <c r="F480" s="46"/>
      <c r="G480" s="44" t="s">
        <v>21</v>
      </c>
      <c r="H480" s="47"/>
      <c r="I480" s="44"/>
      <c r="J480" s="73"/>
    </row>
    <row r="481" spans="1:10" ht="15" thickBot="1" x14ac:dyDescent="0.4">
      <c r="A481" s="801"/>
      <c r="B481" s="828"/>
      <c r="C481" s="108"/>
      <c r="D481" s="44"/>
      <c r="E481" s="44"/>
      <c r="F481" s="46"/>
      <c r="G481" s="44" t="s">
        <v>79</v>
      </c>
      <c r="H481" s="47"/>
      <c r="I481" s="44"/>
      <c r="J481" s="73"/>
    </row>
    <row r="482" spans="1:10" ht="15" thickBot="1" x14ac:dyDescent="0.4">
      <c r="A482" s="801"/>
      <c r="B482" s="828"/>
      <c r="C482" s="107">
        <v>5</v>
      </c>
      <c r="D482" s="44"/>
      <c r="E482" s="44"/>
      <c r="F482" s="46"/>
      <c r="G482" s="44" t="s">
        <v>19</v>
      </c>
      <c r="H482" s="47"/>
      <c r="I482" s="44"/>
      <c r="J482" s="73"/>
    </row>
    <row r="483" spans="1:10" ht="15" thickBot="1" x14ac:dyDescent="0.4">
      <c r="A483" s="801"/>
      <c r="B483" s="828"/>
      <c r="C483" s="44"/>
      <c r="D483" s="44"/>
      <c r="E483" s="44"/>
      <c r="F483" s="46"/>
      <c r="G483" s="44" t="s">
        <v>80</v>
      </c>
      <c r="H483" s="47"/>
      <c r="I483" s="44"/>
      <c r="J483" s="73"/>
    </row>
    <row r="484" spans="1:10" ht="33" customHeight="1" thickBot="1" x14ac:dyDescent="0.4">
      <c r="A484" s="802"/>
      <c r="B484" s="829"/>
      <c r="C484" s="58">
        <f>SUM(C479:C483)</f>
        <v>10</v>
      </c>
      <c r="D484" s="58">
        <f>SUM(D479:D483)</f>
        <v>0</v>
      </c>
      <c r="E484" s="58">
        <f>SUM(E479:E483)</f>
        <v>0</v>
      </c>
      <c r="F484" s="50"/>
      <c r="G484" s="49" t="s">
        <v>23</v>
      </c>
      <c r="H484" s="51"/>
      <c r="I484" s="52"/>
      <c r="J484" s="73"/>
    </row>
    <row r="485" spans="1:10" ht="39.65" customHeight="1" thickBot="1" x14ac:dyDescent="0.4">
      <c r="A485" s="34" t="s">
        <v>151</v>
      </c>
      <c r="B485" s="35" t="s">
        <v>155</v>
      </c>
      <c r="C485" s="36"/>
      <c r="D485" s="36"/>
      <c r="E485" s="36"/>
      <c r="F485" s="37" t="s">
        <v>154</v>
      </c>
      <c r="G485" s="35"/>
      <c r="H485" s="36"/>
      <c r="I485" s="36"/>
      <c r="J485" s="73"/>
    </row>
    <row r="486" spans="1:10" ht="47" customHeight="1" thickBot="1" x14ac:dyDescent="0.4">
      <c r="A486" s="38" t="s">
        <v>159</v>
      </c>
      <c r="B486" s="39" t="s">
        <v>162</v>
      </c>
      <c r="C486" s="40"/>
      <c r="D486" s="40"/>
      <c r="E486" s="40"/>
      <c r="F486" s="41" t="s">
        <v>161</v>
      </c>
      <c r="G486" s="39"/>
      <c r="H486" s="40"/>
      <c r="I486" s="40"/>
      <c r="J486" s="73"/>
    </row>
    <row r="487" spans="1:10" ht="15" thickBot="1" x14ac:dyDescent="0.4">
      <c r="A487" s="801" t="s">
        <v>160</v>
      </c>
      <c r="B487" s="806" t="s">
        <v>477</v>
      </c>
      <c r="C487" s="42">
        <f>C493+C499</f>
        <v>0</v>
      </c>
      <c r="D487" s="42">
        <f t="shared" ref="D487:E487" si="16">D493+D499</f>
        <v>0</v>
      </c>
      <c r="E487" s="42">
        <f t="shared" si="16"/>
        <v>0</v>
      </c>
      <c r="F487" s="12" t="s">
        <v>239</v>
      </c>
      <c r="G487" s="44" t="s">
        <v>18</v>
      </c>
      <c r="H487" s="45">
        <v>288724610</v>
      </c>
      <c r="I487" s="44">
        <v>0</v>
      </c>
      <c r="J487" s="73"/>
    </row>
    <row r="488" spans="1:10" ht="15" thickBot="1" x14ac:dyDescent="0.4">
      <c r="A488" s="801"/>
      <c r="B488" s="807"/>
      <c r="C488" s="42">
        <f t="shared" ref="C488:E491" si="17">C494+C500</f>
        <v>6</v>
      </c>
      <c r="D488" s="42">
        <f t="shared" si="17"/>
        <v>0</v>
      </c>
      <c r="E488" s="42">
        <f t="shared" si="17"/>
        <v>0</v>
      </c>
      <c r="F488" s="46"/>
      <c r="G488" s="44" t="s">
        <v>21</v>
      </c>
      <c r="H488" s="47"/>
      <c r="I488" s="44"/>
      <c r="J488" s="73"/>
    </row>
    <row r="489" spans="1:10" ht="15" thickBot="1" x14ac:dyDescent="0.4">
      <c r="A489" s="801"/>
      <c r="B489" s="807"/>
      <c r="C489" s="42">
        <f t="shared" si="17"/>
        <v>0</v>
      </c>
      <c r="D489" s="42">
        <f t="shared" si="17"/>
        <v>0</v>
      </c>
      <c r="E489" s="42">
        <f t="shared" si="17"/>
        <v>0</v>
      </c>
      <c r="F489" s="46"/>
      <c r="G489" s="44" t="s">
        <v>79</v>
      </c>
      <c r="H489" s="47"/>
      <c r="I489" s="44"/>
      <c r="J489" s="73"/>
    </row>
    <row r="490" spans="1:10" ht="15" thickBot="1" x14ac:dyDescent="0.4">
      <c r="A490" s="801"/>
      <c r="B490" s="807"/>
      <c r="C490" s="42">
        <f t="shared" si="17"/>
        <v>630</v>
      </c>
      <c r="D490" s="42">
        <f t="shared" si="17"/>
        <v>70</v>
      </c>
      <c r="E490" s="42">
        <f t="shared" si="17"/>
        <v>0</v>
      </c>
      <c r="F490" s="46"/>
      <c r="G490" s="44" t="s">
        <v>19</v>
      </c>
      <c r="H490" s="47"/>
      <c r="I490" s="44"/>
      <c r="J490" s="73"/>
    </row>
    <row r="491" spans="1:10" ht="15" customHeight="1" thickBot="1" x14ac:dyDescent="0.4">
      <c r="A491" s="801"/>
      <c r="B491" s="807"/>
      <c r="C491" s="42">
        <f>C497+C503</f>
        <v>0</v>
      </c>
      <c r="D491" s="42">
        <f t="shared" si="17"/>
        <v>0</v>
      </c>
      <c r="E491" s="42">
        <f t="shared" si="17"/>
        <v>0</v>
      </c>
      <c r="F491" s="46"/>
      <c r="G491" s="44" t="s">
        <v>80</v>
      </c>
      <c r="H491" s="47"/>
      <c r="I491" s="44"/>
      <c r="J491" s="73"/>
    </row>
    <row r="492" spans="1:10" ht="15" customHeight="1" thickBot="1" x14ac:dyDescent="0.4">
      <c r="A492" s="802"/>
      <c r="B492" s="808"/>
      <c r="C492" s="58">
        <f>SUM(C487:C491)</f>
        <v>636</v>
      </c>
      <c r="D492" s="58">
        <f t="shared" ref="D492:E492" si="18">SUM(D487:D491)</f>
        <v>70</v>
      </c>
      <c r="E492" s="58">
        <f t="shared" si="18"/>
        <v>0</v>
      </c>
      <c r="F492" s="50"/>
      <c r="G492" s="49" t="s">
        <v>23</v>
      </c>
      <c r="H492" s="51"/>
      <c r="I492" s="52"/>
      <c r="J492" s="73"/>
    </row>
    <row r="493" spans="1:10" ht="15" thickBot="1" x14ac:dyDescent="0.4">
      <c r="A493" s="818"/>
      <c r="B493" s="803" t="s">
        <v>628</v>
      </c>
      <c r="C493" s="107"/>
      <c r="D493" s="107"/>
      <c r="E493" s="107"/>
      <c r="F493" s="109"/>
      <c r="G493" s="108" t="s">
        <v>18</v>
      </c>
      <c r="H493" s="110">
        <v>288724610</v>
      </c>
      <c r="I493" s="108">
        <v>0</v>
      </c>
      <c r="J493" s="73"/>
    </row>
    <row r="494" spans="1:10" ht="15" thickBot="1" x14ac:dyDescent="0.4">
      <c r="A494" s="819"/>
      <c r="B494" s="804"/>
      <c r="C494" s="107">
        <v>0</v>
      </c>
      <c r="D494" s="107"/>
      <c r="E494" s="107"/>
      <c r="F494" s="109"/>
      <c r="G494" s="108" t="s">
        <v>21</v>
      </c>
      <c r="H494" s="111"/>
      <c r="I494" s="108"/>
      <c r="J494" s="73"/>
    </row>
    <row r="495" spans="1:10" ht="15" thickBot="1" x14ac:dyDescent="0.4">
      <c r="A495" s="819"/>
      <c r="B495" s="804"/>
      <c r="C495" s="107"/>
      <c r="D495" s="107"/>
      <c r="E495" s="107"/>
      <c r="F495" s="109"/>
      <c r="G495" s="108" t="s">
        <v>79</v>
      </c>
      <c r="H495" s="111"/>
      <c r="I495" s="108"/>
      <c r="J495" s="73"/>
    </row>
    <row r="496" spans="1:10" ht="13.25" customHeight="1" thickBot="1" x14ac:dyDescent="0.4">
      <c r="A496" s="819"/>
      <c r="B496" s="804"/>
      <c r="C496" s="107">
        <v>630</v>
      </c>
      <c r="D496" s="107">
        <v>70</v>
      </c>
      <c r="E496" s="107"/>
      <c r="F496" s="109"/>
      <c r="G496" s="108" t="s">
        <v>19</v>
      </c>
      <c r="H496" s="111"/>
      <c r="I496" s="108"/>
      <c r="J496" s="73"/>
    </row>
    <row r="497" spans="1:10" ht="15" thickBot="1" x14ac:dyDescent="0.4">
      <c r="A497" s="819"/>
      <c r="B497" s="804"/>
      <c r="C497" s="107"/>
      <c r="D497" s="107"/>
      <c r="E497" s="107"/>
      <c r="F497" s="109"/>
      <c r="G497" s="108" t="s">
        <v>80</v>
      </c>
      <c r="H497" s="111"/>
      <c r="I497" s="108"/>
      <c r="J497" s="73"/>
    </row>
    <row r="498" spans="1:10" ht="15" customHeight="1" thickBot="1" x14ac:dyDescent="0.4">
      <c r="A498" s="820"/>
      <c r="B498" s="805"/>
      <c r="C498" s="54">
        <f>SUM(C493:C497)</f>
        <v>630</v>
      </c>
      <c r="D498" s="54">
        <f>SUM(D493:D497)</f>
        <v>70</v>
      </c>
      <c r="E498" s="54">
        <f>SUM(E493:E497)</f>
        <v>0</v>
      </c>
      <c r="F498" s="54">
        <f>SUM(F493:F497)</f>
        <v>0</v>
      </c>
      <c r="G498" s="49" t="s">
        <v>23</v>
      </c>
      <c r="H498" s="51"/>
      <c r="I498" s="52"/>
      <c r="J498" s="73"/>
    </row>
    <row r="499" spans="1:10" ht="15" thickBot="1" x14ac:dyDescent="0.4">
      <c r="A499" s="818"/>
      <c r="B499" s="803" t="s">
        <v>1609</v>
      </c>
      <c r="C499" s="107"/>
      <c r="D499" s="107"/>
      <c r="E499" s="107"/>
      <c r="F499" s="109"/>
      <c r="G499" s="108" t="s">
        <v>18</v>
      </c>
      <c r="H499" s="110">
        <v>288724610</v>
      </c>
      <c r="I499" s="108">
        <v>0</v>
      </c>
      <c r="J499" s="73"/>
    </row>
    <row r="500" spans="1:10" ht="15" thickBot="1" x14ac:dyDescent="0.4">
      <c r="A500" s="819"/>
      <c r="B500" s="804"/>
      <c r="C500" s="107">
        <v>6</v>
      </c>
      <c r="D500" s="107"/>
      <c r="E500" s="107"/>
      <c r="F500" s="109"/>
      <c r="G500" s="108" t="s">
        <v>21</v>
      </c>
      <c r="H500" s="111"/>
      <c r="I500" s="108"/>
      <c r="J500" s="73"/>
    </row>
    <row r="501" spans="1:10" ht="15" thickBot="1" x14ac:dyDescent="0.4">
      <c r="A501" s="819"/>
      <c r="B501" s="804"/>
      <c r="C501" s="107"/>
      <c r="D501" s="107"/>
      <c r="E501" s="107"/>
      <c r="F501" s="109"/>
      <c r="G501" s="108" t="s">
        <v>79</v>
      </c>
      <c r="H501" s="111"/>
      <c r="I501" s="108"/>
      <c r="J501" s="73"/>
    </row>
    <row r="502" spans="1:10" ht="15" thickBot="1" x14ac:dyDescent="0.4">
      <c r="A502" s="819"/>
      <c r="B502" s="804"/>
      <c r="C502" s="107"/>
      <c r="D502" s="107"/>
      <c r="E502" s="107"/>
      <c r="F502" s="109"/>
      <c r="G502" s="108" t="s">
        <v>19</v>
      </c>
      <c r="H502" s="111"/>
      <c r="I502" s="108"/>
      <c r="J502" s="73"/>
    </row>
    <row r="503" spans="1:10" ht="15" thickBot="1" x14ac:dyDescent="0.4">
      <c r="A503" s="819"/>
      <c r="B503" s="804"/>
      <c r="C503" s="107"/>
      <c r="D503" s="107"/>
      <c r="E503" s="107"/>
      <c r="F503" s="109"/>
      <c r="G503" s="108" t="s">
        <v>80</v>
      </c>
      <c r="H503" s="111"/>
      <c r="I503" s="108"/>
      <c r="J503" s="73"/>
    </row>
    <row r="504" spans="1:10" ht="15" thickBot="1" x14ac:dyDescent="0.4">
      <c r="A504" s="820"/>
      <c r="B504" s="805"/>
      <c r="C504" s="54">
        <f>SUM(C499:C503)</f>
        <v>6</v>
      </c>
      <c r="D504" s="54">
        <f>SUM(D499:D503)</f>
        <v>0</v>
      </c>
      <c r="E504" s="54">
        <f>SUM(E499:E503)</f>
        <v>0</v>
      </c>
      <c r="F504" s="54">
        <f>SUM(F499:F503)</f>
        <v>0</v>
      </c>
      <c r="G504" s="49" t="s">
        <v>23</v>
      </c>
      <c r="H504" s="51"/>
      <c r="I504" s="52"/>
      <c r="J504" s="73"/>
    </row>
    <row r="505" spans="1:10" ht="15" thickBot="1" x14ac:dyDescent="0.4">
      <c r="A505" s="34" t="s">
        <v>151</v>
      </c>
      <c r="B505" s="35" t="s">
        <v>155</v>
      </c>
      <c r="C505" s="36"/>
      <c r="D505" s="36"/>
      <c r="E505" s="36"/>
      <c r="F505" s="37" t="s">
        <v>154</v>
      </c>
      <c r="G505" s="35"/>
      <c r="H505" s="36"/>
      <c r="I505" s="36"/>
      <c r="J505" s="73"/>
    </row>
    <row r="506" spans="1:10" ht="34.25" customHeight="1" thickBot="1" x14ac:dyDescent="0.4">
      <c r="A506" s="38" t="s">
        <v>163</v>
      </c>
      <c r="B506" s="39" t="s">
        <v>551</v>
      </c>
      <c r="C506" s="40"/>
      <c r="D506" s="40"/>
      <c r="E506" s="40"/>
      <c r="F506" s="41" t="s">
        <v>165</v>
      </c>
      <c r="G506" s="39"/>
      <c r="H506" s="40"/>
      <c r="I506" s="40"/>
      <c r="J506" s="73"/>
    </row>
    <row r="507" spans="1:10" ht="15" thickBot="1" x14ac:dyDescent="0.4">
      <c r="A507" s="800" t="s">
        <v>164</v>
      </c>
      <c r="B507" s="806" t="s">
        <v>552</v>
      </c>
      <c r="C507" s="85">
        <f>C514+C520+C527+C533+C539+C545+C551+C557+C563</f>
        <v>0</v>
      </c>
      <c r="D507" s="85">
        <f>D514+D520+D527+D533+D539+D545+D551+D557+D563</f>
        <v>0</v>
      </c>
      <c r="E507" s="85">
        <f>E514+E520+E527+E533+E539+E545+E551+E557+E563</f>
        <v>0</v>
      </c>
      <c r="F507" s="76" t="s">
        <v>166</v>
      </c>
      <c r="G507" s="23" t="s">
        <v>18</v>
      </c>
      <c r="H507" s="77">
        <v>288724610</v>
      </c>
      <c r="I507" s="23">
        <v>0</v>
      </c>
      <c r="J507" s="73"/>
    </row>
    <row r="508" spans="1:10" ht="17.399999999999999" customHeight="1" thickBot="1" x14ac:dyDescent="0.4">
      <c r="A508" s="801"/>
      <c r="B508" s="807"/>
      <c r="C508" s="85">
        <f t="shared" ref="C508:E511" si="19">C515+C521+C528+C534+C540+C546+C552+C558+C564</f>
        <v>897</v>
      </c>
      <c r="D508" s="85">
        <f t="shared" si="19"/>
        <v>1954.4</v>
      </c>
      <c r="E508" s="85">
        <f t="shared" si="19"/>
        <v>610</v>
      </c>
      <c r="F508" s="46"/>
      <c r="G508" s="44" t="s">
        <v>21</v>
      </c>
      <c r="H508" s="47"/>
      <c r="I508" s="44"/>
      <c r="J508" s="73"/>
    </row>
    <row r="509" spans="1:10" ht="15" customHeight="1" thickBot="1" x14ac:dyDescent="0.4">
      <c r="A509" s="801"/>
      <c r="B509" s="807"/>
      <c r="C509" s="85">
        <f t="shared" si="19"/>
        <v>0</v>
      </c>
      <c r="D509" s="85">
        <f t="shared" si="19"/>
        <v>0</v>
      </c>
      <c r="E509" s="85">
        <f t="shared" si="19"/>
        <v>0</v>
      </c>
      <c r="F509" s="46"/>
      <c r="G509" s="44" t="s">
        <v>79</v>
      </c>
      <c r="H509" s="47"/>
      <c r="I509" s="44"/>
      <c r="J509" s="73"/>
    </row>
    <row r="510" spans="1:10" ht="15" thickBot="1" x14ac:dyDescent="0.4">
      <c r="A510" s="801"/>
      <c r="B510" s="807"/>
      <c r="C510" s="85">
        <f t="shared" si="19"/>
        <v>110</v>
      </c>
      <c r="D510" s="85">
        <f t="shared" si="19"/>
        <v>9750</v>
      </c>
      <c r="E510" s="85">
        <f t="shared" si="19"/>
        <v>8250</v>
      </c>
      <c r="F510" s="46"/>
      <c r="G510" s="44" t="s">
        <v>19</v>
      </c>
      <c r="H510" s="47"/>
      <c r="I510" s="44"/>
      <c r="J510" s="73"/>
    </row>
    <row r="511" spans="1:10" ht="15" thickBot="1" x14ac:dyDescent="0.4">
      <c r="A511" s="801"/>
      <c r="B511" s="807"/>
      <c r="C511" s="85">
        <f>C518+C524+C531+C537+C543+C549+C555+C561+C567</f>
        <v>0</v>
      </c>
      <c r="D511" s="85">
        <f t="shared" si="19"/>
        <v>0</v>
      </c>
      <c r="E511" s="85">
        <f t="shared" si="19"/>
        <v>0</v>
      </c>
      <c r="F511" s="46"/>
      <c r="G511" s="44" t="s">
        <v>80</v>
      </c>
      <c r="H511" s="47"/>
      <c r="I511" s="44"/>
      <c r="J511" s="73"/>
    </row>
    <row r="512" spans="1:10" ht="15" thickBot="1" x14ac:dyDescent="0.4">
      <c r="A512" s="801"/>
      <c r="B512" s="807"/>
      <c r="C512" s="42">
        <f>C525*1</f>
        <v>0</v>
      </c>
      <c r="D512" s="42">
        <f>D525*1</f>
        <v>0</v>
      </c>
      <c r="E512" s="42">
        <f>E525*1</f>
        <v>0</v>
      </c>
      <c r="F512" s="46"/>
      <c r="G512" s="44" t="s">
        <v>588</v>
      </c>
      <c r="H512" s="47"/>
      <c r="I512" s="44"/>
      <c r="J512" s="73"/>
    </row>
    <row r="513" spans="1:10" ht="15" customHeight="1" thickBot="1" x14ac:dyDescent="0.4">
      <c r="A513" s="802"/>
      <c r="B513" s="808"/>
      <c r="C513" s="58">
        <f>SUM(C507:C512)</f>
        <v>1007</v>
      </c>
      <c r="D513" s="58">
        <f>SUM(D507:D512)</f>
        <v>11704.4</v>
      </c>
      <c r="E513" s="58">
        <f>SUM(E507:E512)</f>
        <v>8860</v>
      </c>
      <c r="F513" s="50"/>
      <c r="G513" s="49" t="s">
        <v>23</v>
      </c>
      <c r="H513" s="51"/>
      <c r="I513" s="52"/>
      <c r="J513" s="73"/>
    </row>
    <row r="514" spans="1:10" ht="15" thickBot="1" x14ac:dyDescent="0.4">
      <c r="A514" s="830"/>
      <c r="B514" s="803" t="s">
        <v>480</v>
      </c>
      <c r="C514" s="44"/>
      <c r="D514" s="44"/>
      <c r="E514" s="44"/>
      <c r="F514" s="46"/>
      <c r="G514" s="44" t="s">
        <v>18</v>
      </c>
      <c r="H514" s="45">
        <v>288724610</v>
      </c>
      <c r="I514" s="44">
        <v>0</v>
      </c>
      <c r="J514" s="73"/>
    </row>
    <row r="515" spans="1:10" ht="15" thickBot="1" x14ac:dyDescent="0.4">
      <c r="A515" s="831"/>
      <c r="B515" s="804"/>
      <c r="C515" s="53"/>
      <c r="D515" s="44"/>
      <c r="E515" s="44"/>
      <c r="F515" s="46"/>
      <c r="G515" s="44" t="s">
        <v>21</v>
      </c>
      <c r="H515" s="47"/>
      <c r="I515" s="44"/>
      <c r="J515" s="73"/>
    </row>
    <row r="516" spans="1:10" ht="15" thickBot="1" x14ac:dyDescent="0.4">
      <c r="A516" s="831"/>
      <c r="B516" s="804"/>
      <c r="C516" s="44"/>
      <c r="D516" s="44"/>
      <c r="E516" s="44"/>
      <c r="F516" s="46"/>
      <c r="G516" s="44" t="s">
        <v>79</v>
      </c>
      <c r="H516" s="47"/>
      <c r="I516" s="44"/>
      <c r="J516" s="73"/>
    </row>
    <row r="517" spans="1:10" ht="15" thickBot="1" x14ac:dyDescent="0.4">
      <c r="A517" s="831"/>
      <c r="B517" s="804"/>
      <c r="C517" s="53"/>
      <c r="D517" s="44"/>
      <c r="E517" s="44"/>
      <c r="F517" s="46"/>
      <c r="G517" s="44" t="s">
        <v>19</v>
      </c>
      <c r="H517" s="47"/>
      <c r="I517" s="44"/>
      <c r="J517" s="73"/>
    </row>
    <row r="518" spans="1:10" ht="15" customHeight="1" thickBot="1" x14ac:dyDescent="0.4">
      <c r="A518" s="831"/>
      <c r="B518" s="804"/>
      <c r="C518" s="44"/>
      <c r="D518" s="44"/>
      <c r="E518" s="44"/>
      <c r="F518" s="46"/>
      <c r="G518" s="44" t="s">
        <v>80</v>
      </c>
      <c r="H518" s="47"/>
      <c r="I518" s="44"/>
      <c r="J518" s="73"/>
    </row>
    <row r="519" spans="1:10" ht="15" customHeight="1" thickBot="1" x14ac:dyDescent="0.4">
      <c r="A519" s="832"/>
      <c r="B519" s="805"/>
      <c r="C519" s="58">
        <f>SUM(C514:C518)</f>
        <v>0</v>
      </c>
      <c r="D519" s="58">
        <f>SUM(D514:D518)</f>
        <v>0</v>
      </c>
      <c r="E519" s="58">
        <f>SUM(E514:E518)</f>
        <v>0</v>
      </c>
      <c r="F519" s="50"/>
      <c r="G519" s="49" t="s">
        <v>23</v>
      </c>
      <c r="H519" s="51"/>
      <c r="I519" s="52"/>
      <c r="J519" s="73"/>
    </row>
    <row r="520" spans="1:10" ht="15" thickBot="1" x14ac:dyDescent="0.4">
      <c r="A520" s="858"/>
      <c r="B520" s="803" t="s">
        <v>478</v>
      </c>
      <c r="C520" s="44"/>
      <c r="D520" s="44"/>
      <c r="E520" s="44"/>
      <c r="F520" s="46"/>
      <c r="G520" s="44" t="s">
        <v>18</v>
      </c>
      <c r="H520" s="45">
        <v>288724610</v>
      </c>
      <c r="I520" s="44">
        <v>0</v>
      </c>
      <c r="J520" s="73"/>
    </row>
    <row r="521" spans="1:10" ht="15" thickBot="1" x14ac:dyDescent="0.4">
      <c r="A521" s="859"/>
      <c r="B521" s="804"/>
      <c r="C521" s="53">
        <v>0</v>
      </c>
      <c r="D521" s="44"/>
      <c r="E521" s="44"/>
      <c r="F521" s="46"/>
      <c r="G521" s="44" t="s">
        <v>21</v>
      </c>
      <c r="H521" s="47"/>
      <c r="I521" s="44"/>
      <c r="J521" s="73"/>
    </row>
    <row r="522" spans="1:10" ht="15" thickBot="1" x14ac:dyDescent="0.4">
      <c r="A522" s="859"/>
      <c r="B522" s="804"/>
      <c r="C522" s="44"/>
      <c r="D522" s="44"/>
      <c r="E522" s="44"/>
      <c r="F522" s="46"/>
      <c r="G522" s="44" t="s">
        <v>79</v>
      </c>
      <c r="H522" s="47"/>
      <c r="I522" s="44"/>
      <c r="J522" s="73"/>
    </row>
    <row r="523" spans="1:10" ht="15" thickBot="1" x14ac:dyDescent="0.4">
      <c r="A523" s="859"/>
      <c r="B523" s="804"/>
      <c r="C523" s="44"/>
      <c r="D523" s="44"/>
      <c r="E523" s="44"/>
      <c r="F523" s="46"/>
      <c r="G523" s="44" t="s">
        <v>19</v>
      </c>
      <c r="H523" s="47"/>
      <c r="I523" s="44"/>
      <c r="J523" s="73"/>
    </row>
    <row r="524" spans="1:10" ht="15" thickBot="1" x14ac:dyDescent="0.4">
      <c r="A524" s="859"/>
      <c r="B524" s="804"/>
      <c r="C524" s="44"/>
      <c r="D524" s="44"/>
      <c r="E524" s="44"/>
      <c r="F524" s="46"/>
      <c r="G524" s="44" t="s">
        <v>80</v>
      </c>
      <c r="H524" s="47"/>
      <c r="I524" s="44"/>
      <c r="J524" s="73"/>
    </row>
    <row r="525" spans="1:10" ht="15" thickBot="1" x14ac:dyDescent="0.4">
      <c r="A525" s="859"/>
      <c r="B525" s="804"/>
      <c r="C525" s="53"/>
      <c r="D525" s="44"/>
      <c r="E525" s="44"/>
      <c r="F525" s="46"/>
      <c r="G525" s="44" t="s">
        <v>588</v>
      </c>
      <c r="H525" s="47"/>
      <c r="I525" s="44"/>
      <c r="J525" s="73"/>
    </row>
    <row r="526" spans="1:10" ht="15" customHeight="1" thickBot="1" x14ac:dyDescent="0.4">
      <c r="A526" s="860"/>
      <c r="B526" s="805"/>
      <c r="C526" s="58">
        <f>SUM(C520:C525)</f>
        <v>0</v>
      </c>
      <c r="D526" s="49">
        <f>SUM(D520:D524)</f>
        <v>0</v>
      </c>
      <c r="E526" s="49">
        <f>SUM(E520:E524)</f>
        <v>0</v>
      </c>
      <c r="F526" s="50"/>
      <c r="G526" s="49" t="s">
        <v>23</v>
      </c>
      <c r="H526" s="51"/>
      <c r="I526" s="52"/>
      <c r="J526" s="73"/>
    </row>
    <row r="527" spans="1:10" ht="15" thickBot="1" x14ac:dyDescent="0.4">
      <c r="A527" s="858"/>
      <c r="B527" s="803" t="s">
        <v>479</v>
      </c>
      <c r="C527" s="44"/>
      <c r="D527" s="44"/>
      <c r="E527" s="44"/>
      <c r="F527" s="46"/>
      <c r="G527" s="44" t="s">
        <v>18</v>
      </c>
      <c r="H527" s="45">
        <v>288724610</v>
      </c>
      <c r="I527" s="44">
        <v>0</v>
      </c>
      <c r="J527" s="73"/>
    </row>
    <row r="528" spans="1:10" ht="15" thickBot="1" x14ac:dyDescent="0.4">
      <c r="A528" s="859"/>
      <c r="B528" s="804"/>
      <c r="C528" s="44"/>
      <c r="D528" s="44"/>
      <c r="E528" s="44"/>
      <c r="F528" s="46"/>
      <c r="G528" s="44" t="s">
        <v>21</v>
      </c>
      <c r="H528" s="47"/>
      <c r="I528" s="44"/>
      <c r="J528" s="73"/>
    </row>
    <row r="529" spans="1:10" ht="15" thickBot="1" x14ac:dyDescent="0.4">
      <c r="A529" s="859"/>
      <c r="B529" s="804"/>
      <c r="C529" s="44"/>
      <c r="D529" s="44"/>
      <c r="E529" s="44"/>
      <c r="F529" s="46"/>
      <c r="G529" s="44" t="s">
        <v>79</v>
      </c>
      <c r="H529" s="47"/>
      <c r="I529" s="44"/>
      <c r="J529" s="73"/>
    </row>
    <row r="530" spans="1:10" ht="15.65" customHeight="1" thickBot="1" x14ac:dyDescent="0.4">
      <c r="A530" s="859"/>
      <c r="B530" s="804"/>
      <c r="C530" s="44"/>
      <c r="D530" s="44"/>
      <c r="E530" s="44"/>
      <c r="F530" s="46"/>
      <c r="G530" s="44" t="s">
        <v>19</v>
      </c>
      <c r="H530" s="47"/>
      <c r="I530" s="44"/>
      <c r="J530" s="73"/>
    </row>
    <row r="531" spans="1:10" ht="22.25" customHeight="1" thickBot="1" x14ac:dyDescent="0.4">
      <c r="A531" s="859"/>
      <c r="B531" s="804"/>
      <c r="C531" s="44"/>
      <c r="D531" s="44"/>
      <c r="E531" s="44"/>
      <c r="F531" s="46"/>
      <c r="G531" s="44" t="s">
        <v>80</v>
      </c>
      <c r="H531" s="47"/>
      <c r="I531" s="44"/>
      <c r="J531" s="73"/>
    </row>
    <row r="532" spans="1:10" ht="15" customHeight="1" thickBot="1" x14ac:dyDescent="0.4">
      <c r="A532" s="860"/>
      <c r="B532" s="805"/>
      <c r="C532" s="49">
        <f>SUM(C527:C531)</f>
        <v>0</v>
      </c>
      <c r="D532" s="49">
        <f>SUM(D527:D531)</f>
        <v>0</v>
      </c>
      <c r="E532" s="49">
        <f>SUM(E527:E531)</f>
        <v>0</v>
      </c>
      <c r="F532" s="50"/>
      <c r="G532" s="49" t="s">
        <v>23</v>
      </c>
      <c r="H532" s="51"/>
      <c r="I532" s="52"/>
      <c r="J532" s="73"/>
    </row>
    <row r="533" spans="1:10" ht="15" thickBot="1" x14ac:dyDescent="0.4">
      <c r="A533" s="818"/>
      <c r="B533" s="803" t="s">
        <v>629</v>
      </c>
      <c r="C533" s="107"/>
      <c r="D533" s="107"/>
      <c r="E533" s="107"/>
      <c r="F533" s="109"/>
      <c r="G533" s="108" t="s">
        <v>18</v>
      </c>
      <c r="H533" s="110">
        <v>288724610</v>
      </c>
      <c r="I533" s="108">
        <v>0</v>
      </c>
      <c r="J533" s="73"/>
    </row>
    <row r="534" spans="1:10" ht="15" customHeight="1" thickBot="1" x14ac:dyDescent="0.4">
      <c r="A534" s="819"/>
      <c r="B534" s="804"/>
      <c r="C534" s="107">
        <v>150</v>
      </c>
      <c r="D534" s="107">
        <v>600</v>
      </c>
      <c r="E534" s="107">
        <v>500</v>
      </c>
      <c r="F534" s="109"/>
      <c r="G534" s="108" t="s">
        <v>21</v>
      </c>
      <c r="H534" s="111"/>
      <c r="I534" s="108"/>
      <c r="J534" s="73"/>
    </row>
    <row r="535" spans="1:10" ht="15" thickBot="1" x14ac:dyDescent="0.4">
      <c r="A535" s="819"/>
      <c r="B535" s="804"/>
      <c r="C535" s="107"/>
      <c r="D535" s="107"/>
      <c r="E535" s="107"/>
      <c r="F535" s="109"/>
      <c r="G535" s="108" t="s">
        <v>79</v>
      </c>
      <c r="H535" s="111"/>
      <c r="I535" s="108"/>
      <c r="J535" s="73"/>
    </row>
    <row r="536" spans="1:10" ht="15" thickBot="1" x14ac:dyDescent="0.4">
      <c r="A536" s="819"/>
      <c r="B536" s="804"/>
      <c r="C536" s="107"/>
      <c r="D536" s="107">
        <v>2000</v>
      </c>
      <c r="E536" s="107">
        <v>1000</v>
      </c>
      <c r="F536" s="109"/>
      <c r="G536" s="108" t="s">
        <v>19</v>
      </c>
      <c r="H536" s="111"/>
      <c r="I536" s="108"/>
      <c r="J536" s="73"/>
    </row>
    <row r="537" spans="1:10" ht="15" thickBot="1" x14ac:dyDescent="0.4">
      <c r="A537" s="819"/>
      <c r="B537" s="804"/>
      <c r="C537" s="107"/>
      <c r="D537" s="107"/>
      <c r="E537" s="107"/>
      <c r="F537" s="109"/>
      <c r="G537" s="108" t="s">
        <v>80</v>
      </c>
      <c r="H537" s="111"/>
      <c r="I537" s="108"/>
      <c r="J537" s="73"/>
    </row>
    <row r="538" spans="1:10" ht="15" customHeight="1" thickBot="1" x14ac:dyDescent="0.4">
      <c r="A538" s="820"/>
      <c r="B538" s="805"/>
      <c r="C538" s="54">
        <f>SUM(C533:C537)</f>
        <v>150</v>
      </c>
      <c r="D538" s="54">
        <f>SUM(D533:D537)</f>
        <v>2600</v>
      </c>
      <c r="E538" s="54">
        <f>SUM(E533:E537)</f>
        <v>1500</v>
      </c>
      <c r="F538" s="50"/>
      <c r="G538" s="49" t="s">
        <v>23</v>
      </c>
      <c r="H538" s="51"/>
      <c r="I538" s="52"/>
      <c r="J538" s="73"/>
    </row>
    <row r="539" spans="1:10" ht="15" thickBot="1" x14ac:dyDescent="0.4">
      <c r="A539" s="818"/>
      <c r="B539" s="803" t="s">
        <v>630</v>
      </c>
      <c r="C539" s="107"/>
      <c r="D539" s="107"/>
      <c r="E539" s="107"/>
      <c r="F539" s="109"/>
      <c r="G539" s="108" t="s">
        <v>18</v>
      </c>
      <c r="H539" s="110">
        <v>288724610</v>
      </c>
      <c r="I539" s="108">
        <v>0</v>
      </c>
      <c r="J539" s="73"/>
    </row>
    <row r="540" spans="1:10" ht="15" thickBot="1" x14ac:dyDescent="0.4">
      <c r="A540" s="819"/>
      <c r="B540" s="804"/>
      <c r="C540" s="107">
        <v>350</v>
      </c>
      <c r="D540" s="107">
        <v>500</v>
      </c>
      <c r="E540" s="107"/>
      <c r="F540" s="109"/>
      <c r="G540" s="108" t="s">
        <v>21</v>
      </c>
      <c r="H540" s="111"/>
      <c r="I540" s="108"/>
      <c r="J540" s="73"/>
    </row>
    <row r="541" spans="1:10" ht="20.399999999999999" customHeight="1" thickBot="1" x14ac:dyDescent="0.4">
      <c r="A541" s="819"/>
      <c r="B541" s="804"/>
      <c r="C541" s="107"/>
      <c r="D541" s="107"/>
      <c r="E541" s="107"/>
      <c r="F541" s="109"/>
      <c r="G541" s="108" t="s">
        <v>79</v>
      </c>
      <c r="H541" s="111"/>
      <c r="I541" s="108"/>
      <c r="J541" s="73"/>
    </row>
    <row r="542" spans="1:10" ht="15" customHeight="1" thickBot="1" x14ac:dyDescent="0.4">
      <c r="A542" s="819"/>
      <c r="B542" s="804"/>
      <c r="C542" s="107"/>
      <c r="D542" s="107">
        <v>3000</v>
      </c>
      <c r="E542" s="107">
        <v>5000</v>
      </c>
      <c r="F542" s="109"/>
      <c r="G542" s="108" t="s">
        <v>19</v>
      </c>
      <c r="H542" s="111"/>
      <c r="I542" s="108"/>
      <c r="J542" s="73"/>
    </row>
    <row r="543" spans="1:10" ht="15" thickBot="1" x14ac:dyDescent="0.4">
      <c r="A543" s="819"/>
      <c r="B543" s="804"/>
      <c r="C543" s="107"/>
      <c r="D543" s="107"/>
      <c r="E543" s="107"/>
      <c r="F543" s="109"/>
      <c r="G543" s="108" t="s">
        <v>80</v>
      </c>
      <c r="H543" s="111"/>
      <c r="I543" s="108"/>
      <c r="J543" s="73"/>
    </row>
    <row r="544" spans="1:10" ht="15" customHeight="1" thickBot="1" x14ac:dyDescent="0.4">
      <c r="A544" s="820"/>
      <c r="B544" s="805"/>
      <c r="C544" s="54">
        <f>SUM(C539:C543)</f>
        <v>350</v>
      </c>
      <c r="D544" s="54">
        <f>SUM(D539:D543)</f>
        <v>3500</v>
      </c>
      <c r="E544" s="54">
        <f>SUM(E539:E543)</f>
        <v>5000</v>
      </c>
      <c r="F544" s="50"/>
      <c r="G544" s="49" t="s">
        <v>23</v>
      </c>
      <c r="H544" s="51"/>
      <c r="I544" s="52"/>
      <c r="J544" s="73"/>
    </row>
    <row r="545" spans="1:10" ht="15" thickBot="1" x14ac:dyDescent="0.4">
      <c r="A545" s="818"/>
      <c r="B545" s="803" t="s">
        <v>631</v>
      </c>
      <c r="C545" s="107"/>
      <c r="D545" s="107"/>
      <c r="E545" s="107"/>
      <c r="F545" s="109"/>
      <c r="G545" s="108" t="s">
        <v>18</v>
      </c>
      <c r="H545" s="110">
        <v>288724610</v>
      </c>
      <c r="I545" s="108">
        <v>0</v>
      </c>
      <c r="J545" s="73"/>
    </row>
    <row r="546" spans="1:10" ht="15" customHeight="1" thickBot="1" x14ac:dyDescent="0.4">
      <c r="A546" s="819"/>
      <c r="B546" s="804"/>
      <c r="C546" s="107">
        <v>172</v>
      </c>
      <c r="D546" s="107">
        <v>200</v>
      </c>
      <c r="E546" s="107">
        <v>110</v>
      </c>
      <c r="F546" s="109"/>
      <c r="G546" s="108" t="s">
        <v>21</v>
      </c>
      <c r="H546" s="111"/>
      <c r="I546" s="108"/>
      <c r="J546" s="73"/>
    </row>
    <row r="547" spans="1:10" ht="15" thickBot="1" x14ac:dyDescent="0.4">
      <c r="A547" s="819"/>
      <c r="B547" s="804"/>
      <c r="C547" s="107"/>
      <c r="D547" s="107"/>
      <c r="E547" s="107"/>
      <c r="F547" s="109"/>
      <c r="G547" s="108" t="s">
        <v>79</v>
      </c>
      <c r="H547" s="111"/>
      <c r="I547" s="108"/>
      <c r="J547" s="73"/>
    </row>
    <row r="548" spans="1:10" ht="15" customHeight="1" thickBot="1" x14ac:dyDescent="0.4">
      <c r="A548" s="819"/>
      <c r="B548" s="804"/>
      <c r="C548" s="107"/>
      <c r="D548" s="107">
        <v>1000</v>
      </c>
      <c r="E548" s="107">
        <v>1900</v>
      </c>
      <c r="F548" s="109"/>
      <c r="G548" s="108" t="s">
        <v>19</v>
      </c>
      <c r="H548" s="111"/>
      <c r="I548" s="108"/>
      <c r="J548" s="73"/>
    </row>
    <row r="549" spans="1:10" ht="19.25" customHeight="1" thickBot="1" x14ac:dyDescent="0.4">
      <c r="A549" s="819"/>
      <c r="B549" s="804"/>
      <c r="C549" s="107"/>
      <c r="D549" s="107"/>
      <c r="E549" s="107"/>
      <c r="F549" s="109"/>
      <c r="G549" s="108" t="s">
        <v>80</v>
      </c>
      <c r="H549" s="111"/>
      <c r="I549" s="108"/>
      <c r="J549" s="73"/>
    </row>
    <row r="550" spans="1:10" ht="15" customHeight="1" thickBot="1" x14ac:dyDescent="0.4">
      <c r="A550" s="820"/>
      <c r="B550" s="805"/>
      <c r="C550" s="54">
        <f>SUM(C545:C549)</f>
        <v>172</v>
      </c>
      <c r="D550" s="54">
        <f>SUM(D545:D549)</f>
        <v>1200</v>
      </c>
      <c r="E550" s="54">
        <f>SUM(E545:E549)</f>
        <v>2010</v>
      </c>
      <c r="F550" s="50"/>
      <c r="G550" s="49" t="s">
        <v>23</v>
      </c>
      <c r="H550" s="51"/>
      <c r="I550" s="52"/>
      <c r="J550" s="73"/>
    </row>
    <row r="551" spans="1:10" ht="15" thickBot="1" x14ac:dyDescent="0.4">
      <c r="A551" s="818"/>
      <c r="B551" s="803" t="s">
        <v>632</v>
      </c>
      <c r="C551" s="107"/>
      <c r="D551" s="107"/>
      <c r="E551" s="107"/>
      <c r="F551" s="109"/>
      <c r="G551" s="108" t="s">
        <v>18</v>
      </c>
      <c r="H551" s="110">
        <v>288724610</v>
      </c>
      <c r="I551" s="108">
        <v>0</v>
      </c>
      <c r="J551" s="73"/>
    </row>
    <row r="552" spans="1:10" ht="15" thickBot="1" x14ac:dyDescent="0.4">
      <c r="A552" s="819"/>
      <c r="B552" s="804"/>
      <c r="C552" s="107">
        <v>70</v>
      </c>
      <c r="D552" s="107">
        <v>421.5</v>
      </c>
      <c r="E552" s="107"/>
      <c r="F552" s="109"/>
      <c r="G552" s="108" t="s">
        <v>21</v>
      </c>
      <c r="H552" s="110"/>
      <c r="I552" s="108"/>
      <c r="J552" s="73"/>
    </row>
    <row r="553" spans="1:10" ht="15" thickBot="1" x14ac:dyDescent="0.4">
      <c r="A553" s="819"/>
      <c r="B553" s="804"/>
      <c r="C553" s="107"/>
      <c r="D553" s="107"/>
      <c r="E553" s="107"/>
      <c r="F553" s="109"/>
      <c r="G553" s="108" t="s">
        <v>79</v>
      </c>
      <c r="H553" s="110"/>
      <c r="I553" s="108"/>
      <c r="J553" s="73"/>
    </row>
    <row r="554" spans="1:10" ht="15" thickBot="1" x14ac:dyDescent="0.4">
      <c r="A554" s="819"/>
      <c r="B554" s="804"/>
      <c r="C554" s="107"/>
      <c r="D554" s="107">
        <v>2000</v>
      </c>
      <c r="E554" s="107"/>
      <c r="F554" s="109"/>
      <c r="G554" s="108" t="s">
        <v>19</v>
      </c>
      <c r="H554" s="110"/>
      <c r="I554" s="108"/>
      <c r="J554" s="73"/>
    </row>
    <row r="555" spans="1:10" ht="15" thickBot="1" x14ac:dyDescent="0.4">
      <c r="A555" s="819"/>
      <c r="B555" s="804"/>
      <c r="C555" s="107"/>
      <c r="D555" s="107"/>
      <c r="E555" s="107"/>
      <c r="F555" s="109"/>
      <c r="G555" s="108" t="s">
        <v>80</v>
      </c>
      <c r="H555" s="110"/>
      <c r="I555" s="108"/>
      <c r="J555" s="73"/>
    </row>
    <row r="556" spans="1:10" ht="21.65" customHeight="1" thickBot="1" x14ac:dyDescent="0.4">
      <c r="A556" s="820"/>
      <c r="B556" s="805"/>
      <c r="C556" s="54">
        <f>SUM(C551:C555)</f>
        <v>70</v>
      </c>
      <c r="D556" s="54">
        <f>SUM(D551:D555)</f>
        <v>2421.5</v>
      </c>
      <c r="E556" s="54">
        <f>SUM(E551:E555)</f>
        <v>0</v>
      </c>
      <c r="F556" s="50"/>
      <c r="G556" s="49" t="s">
        <v>23</v>
      </c>
      <c r="H556" s="115"/>
      <c r="I556" s="52"/>
      <c r="J556" s="73"/>
    </row>
    <row r="557" spans="1:10" ht="17.399999999999999" customHeight="1" thickBot="1" x14ac:dyDescent="0.4">
      <c r="A557" s="818"/>
      <c r="B557" s="803" t="s">
        <v>633</v>
      </c>
      <c r="C557" s="107"/>
      <c r="D557" s="107"/>
      <c r="E557" s="107"/>
      <c r="F557" s="109"/>
      <c r="G557" s="108" t="s">
        <v>18</v>
      </c>
      <c r="H557" s="110">
        <v>288724610</v>
      </c>
      <c r="I557" s="108">
        <v>0</v>
      </c>
      <c r="J557" s="73"/>
    </row>
    <row r="558" spans="1:10" ht="15" thickBot="1" x14ac:dyDescent="0.4">
      <c r="A558" s="819"/>
      <c r="B558" s="804"/>
      <c r="C558" s="107">
        <v>20</v>
      </c>
      <c r="D558" s="107">
        <v>30</v>
      </c>
      <c r="E558" s="107"/>
      <c r="F558" s="109"/>
      <c r="G558" s="108" t="s">
        <v>21</v>
      </c>
      <c r="H558" s="110"/>
      <c r="I558" s="108"/>
      <c r="J558" s="73"/>
    </row>
    <row r="559" spans="1:10" ht="18" customHeight="1" thickBot="1" x14ac:dyDescent="0.4">
      <c r="A559" s="819"/>
      <c r="B559" s="804"/>
      <c r="C559" s="107"/>
      <c r="D559" s="107"/>
      <c r="E559" s="107"/>
      <c r="F559" s="109"/>
      <c r="G559" s="108" t="s">
        <v>79</v>
      </c>
      <c r="H559" s="110"/>
      <c r="I559" s="108"/>
      <c r="J559" s="73"/>
    </row>
    <row r="560" spans="1:10" ht="15" customHeight="1" thickBot="1" x14ac:dyDescent="0.4">
      <c r="A560" s="819"/>
      <c r="B560" s="804"/>
      <c r="C560" s="107">
        <v>110</v>
      </c>
      <c r="D560" s="107">
        <v>100</v>
      </c>
      <c r="E560" s="107"/>
      <c r="F560" s="109"/>
      <c r="G560" s="108" t="s">
        <v>19</v>
      </c>
      <c r="H560" s="110"/>
      <c r="I560" s="108"/>
      <c r="J560" s="73"/>
    </row>
    <row r="561" spans="1:10" ht="15" thickBot="1" x14ac:dyDescent="0.4">
      <c r="A561" s="819"/>
      <c r="B561" s="804"/>
      <c r="C561" s="107"/>
      <c r="D561" s="107"/>
      <c r="E561" s="107"/>
      <c r="F561" s="109"/>
      <c r="G561" s="108" t="s">
        <v>80</v>
      </c>
      <c r="H561" s="110"/>
      <c r="I561" s="108"/>
      <c r="J561" s="73"/>
    </row>
    <row r="562" spans="1:10" ht="15" customHeight="1" thickBot="1" x14ac:dyDescent="0.4">
      <c r="A562" s="820"/>
      <c r="B562" s="805"/>
      <c r="C562" s="54">
        <f>SUM(C557:C561)</f>
        <v>130</v>
      </c>
      <c r="D562" s="54">
        <f>SUM(D557:D561)</f>
        <v>130</v>
      </c>
      <c r="E562" s="54">
        <f>SUM(E557:E561)</f>
        <v>0</v>
      </c>
      <c r="F562" s="50"/>
      <c r="G562" s="49" t="s">
        <v>23</v>
      </c>
      <c r="H562" s="115"/>
      <c r="I562" s="52"/>
      <c r="J562" s="73"/>
    </row>
    <row r="563" spans="1:10" ht="15" thickBot="1" x14ac:dyDescent="0.4">
      <c r="A563" s="818"/>
      <c r="B563" s="803" t="s">
        <v>634</v>
      </c>
      <c r="C563" s="107"/>
      <c r="D563" s="107"/>
      <c r="E563" s="107"/>
      <c r="F563" s="109"/>
      <c r="G563" s="108" t="s">
        <v>18</v>
      </c>
      <c r="H563" s="110">
        <v>288724610</v>
      </c>
      <c r="I563" s="108">
        <v>0</v>
      </c>
      <c r="J563" s="73"/>
    </row>
    <row r="564" spans="1:10" ht="17" customHeight="1" thickBot="1" x14ac:dyDescent="0.4">
      <c r="A564" s="819"/>
      <c r="B564" s="804"/>
      <c r="C564" s="107">
        <v>135</v>
      </c>
      <c r="D564" s="107">
        <v>202.9</v>
      </c>
      <c r="E564" s="107"/>
      <c r="F564" s="109"/>
      <c r="G564" s="108" t="s">
        <v>21</v>
      </c>
      <c r="H564" s="111"/>
      <c r="I564" s="108"/>
      <c r="J564" s="73"/>
    </row>
    <row r="565" spans="1:10" ht="15" thickBot="1" x14ac:dyDescent="0.4">
      <c r="A565" s="819"/>
      <c r="B565" s="804"/>
      <c r="C565" s="107"/>
      <c r="D565" s="107"/>
      <c r="E565" s="107"/>
      <c r="F565" s="109"/>
      <c r="G565" s="108" t="s">
        <v>79</v>
      </c>
      <c r="H565" s="111"/>
      <c r="I565" s="108"/>
      <c r="J565" s="73"/>
    </row>
    <row r="566" spans="1:10" ht="15" customHeight="1" thickBot="1" x14ac:dyDescent="0.4">
      <c r="A566" s="819"/>
      <c r="B566" s="804"/>
      <c r="C566" s="107"/>
      <c r="D566" s="107">
        <v>1650</v>
      </c>
      <c r="E566" s="107">
        <v>350</v>
      </c>
      <c r="F566" s="109"/>
      <c r="G566" s="108" t="s">
        <v>19</v>
      </c>
      <c r="H566" s="111"/>
      <c r="I566" s="108"/>
      <c r="J566" s="73"/>
    </row>
    <row r="567" spans="1:10" ht="15" thickBot="1" x14ac:dyDescent="0.4">
      <c r="A567" s="819"/>
      <c r="B567" s="804"/>
      <c r="C567" s="107"/>
      <c r="D567" s="107"/>
      <c r="E567" s="107"/>
      <c r="F567" s="109"/>
      <c r="G567" s="108" t="s">
        <v>80</v>
      </c>
      <c r="H567" s="111"/>
      <c r="I567" s="108"/>
      <c r="J567" s="73"/>
    </row>
    <row r="568" spans="1:10" ht="15" thickBot="1" x14ac:dyDescent="0.4">
      <c r="A568" s="820"/>
      <c r="B568" s="805"/>
      <c r="C568" s="54">
        <f>SUM(C563:C567)</f>
        <v>135</v>
      </c>
      <c r="D568" s="54">
        <f>SUM(D563:D567)</f>
        <v>1852.9</v>
      </c>
      <c r="E568" s="54">
        <f>SUM(E563:E567)</f>
        <v>350</v>
      </c>
      <c r="F568" s="50"/>
      <c r="G568" s="49" t="s">
        <v>23</v>
      </c>
      <c r="H568" s="51"/>
      <c r="I568" s="52"/>
      <c r="J568" s="73"/>
    </row>
    <row r="569" spans="1:10" ht="23" customHeight="1" thickBot="1" x14ac:dyDescent="0.4">
      <c r="A569" s="48"/>
      <c r="B569" s="55" t="s">
        <v>167</v>
      </c>
      <c r="C569" s="56"/>
      <c r="D569" s="56"/>
      <c r="E569" s="56"/>
      <c r="F569" s="56"/>
      <c r="G569" s="43"/>
      <c r="H569" s="45"/>
      <c r="I569" s="45"/>
      <c r="J569" s="73"/>
    </row>
    <row r="570" spans="1:10" ht="31.25" customHeight="1" thickBot="1" x14ac:dyDescent="0.4">
      <c r="A570" s="34" t="s">
        <v>168</v>
      </c>
      <c r="B570" s="35" t="s">
        <v>172</v>
      </c>
      <c r="C570" s="36"/>
      <c r="D570" s="36"/>
      <c r="E570" s="36"/>
      <c r="F570" s="37" t="s">
        <v>171</v>
      </c>
      <c r="G570" s="35"/>
      <c r="H570" s="36"/>
      <c r="I570" s="36"/>
      <c r="J570" s="73"/>
    </row>
    <row r="571" spans="1:10" ht="31.25" customHeight="1" thickBot="1" x14ac:dyDescent="0.4">
      <c r="A571" s="38" t="s">
        <v>169</v>
      </c>
      <c r="B571" s="39" t="s">
        <v>174</v>
      </c>
      <c r="C571" s="40"/>
      <c r="D571" s="40"/>
      <c r="E571" s="40"/>
      <c r="F571" s="41" t="s">
        <v>173</v>
      </c>
      <c r="G571" s="39"/>
      <c r="H571" s="40"/>
      <c r="I571" s="40"/>
      <c r="J571" s="73"/>
    </row>
    <row r="572" spans="1:10" ht="15" customHeight="1" thickBot="1" x14ac:dyDescent="0.4">
      <c r="A572" s="800" t="s">
        <v>170</v>
      </c>
      <c r="B572" s="806" t="s">
        <v>176</v>
      </c>
      <c r="C572" s="80"/>
      <c r="D572" s="78"/>
      <c r="E572" s="78"/>
      <c r="F572" s="76" t="s">
        <v>175</v>
      </c>
      <c r="G572" s="23" t="s">
        <v>18</v>
      </c>
      <c r="H572" s="77">
        <v>288724610</v>
      </c>
      <c r="I572" s="23">
        <v>0</v>
      </c>
      <c r="J572" s="73"/>
    </row>
    <row r="573" spans="1:10" ht="15" thickBot="1" x14ac:dyDescent="0.4">
      <c r="A573" s="801"/>
      <c r="B573" s="807"/>
      <c r="C573" s="80"/>
      <c r="D573" s="56"/>
      <c r="E573" s="56"/>
      <c r="F573" s="46"/>
      <c r="G573" s="44" t="s">
        <v>21</v>
      </c>
      <c r="H573" s="47"/>
      <c r="I573" s="44"/>
      <c r="J573" s="73"/>
    </row>
    <row r="574" spans="1:10" ht="15" thickBot="1" x14ac:dyDescent="0.4">
      <c r="A574" s="801"/>
      <c r="B574" s="807"/>
      <c r="C574" s="80"/>
      <c r="D574" s="56"/>
      <c r="E574" s="56"/>
      <c r="F574" s="46"/>
      <c r="G574" s="44" t="s">
        <v>79</v>
      </c>
      <c r="H574" s="47"/>
      <c r="I574" s="44"/>
      <c r="J574" s="73"/>
    </row>
    <row r="575" spans="1:10" ht="16.25" customHeight="1" thickBot="1" x14ac:dyDescent="0.4">
      <c r="A575" s="801"/>
      <c r="B575" s="807"/>
      <c r="C575" s="80"/>
      <c r="D575" s="56"/>
      <c r="E575" s="56"/>
      <c r="F575" s="46"/>
      <c r="G575" s="44" t="s">
        <v>19</v>
      </c>
      <c r="H575" s="47"/>
      <c r="I575" s="44"/>
      <c r="J575" s="73"/>
    </row>
    <row r="576" spans="1:10" ht="17.399999999999999" customHeight="1" thickBot="1" x14ac:dyDescent="0.4">
      <c r="A576" s="801"/>
      <c r="B576" s="807"/>
      <c r="C576" s="80"/>
      <c r="D576" s="56"/>
      <c r="E576" s="55"/>
      <c r="F576" s="46"/>
      <c r="G576" s="44" t="s">
        <v>80</v>
      </c>
      <c r="H576" s="47"/>
      <c r="I576" s="44"/>
      <c r="J576" s="73"/>
    </row>
    <row r="577" spans="1:10" ht="15" customHeight="1" thickBot="1" x14ac:dyDescent="0.4">
      <c r="A577" s="802"/>
      <c r="B577" s="808"/>
      <c r="C577" s="49"/>
      <c r="D577" s="49"/>
      <c r="E577" s="49"/>
      <c r="F577" s="50"/>
      <c r="G577" s="49" t="s">
        <v>23</v>
      </c>
      <c r="H577" s="51"/>
      <c r="I577" s="52"/>
      <c r="J577" s="73"/>
    </row>
    <row r="578" spans="1:10" ht="15" customHeight="1" thickBot="1" x14ac:dyDescent="0.4">
      <c r="A578" s="800" t="s">
        <v>177</v>
      </c>
      <c r="B578" s="806" t="s">
        <v>179</v>
      </c>
      <c r="C578" s="78"/>
      <c r="D578" s="78"/>
      <c r="E578" s="78"/>
      <c r="F578" s="76" t="s">
        <v>178</v>
      </c>
      <c r="G578" s="23" t="s">
        <v>18</v>
      </c>
      <c r="H578" s="77">
        <v>288724610</v>
      </c>
      <c r="I578" s="23">
        <v>0</v>
      </c>
      <c r="J578" s="73"/>
    </row>
    <row r="579" spans="1:10" ht="15" thickBot="1" x14ac:dyDescent="0.4">
      <c r="A579" s="801"/>
      <c r="B579" s="807"/>
      <c r="C579" s="56"/>
      <c r="D579" s="56"/>
      <c r="E579" s="56"/>
      <c r="F579" s="46"/>
      <c r="G579" s="44" t="s">
        <v>21</v>
      </c>
      <c r="H579" s="47"/>
      <c r="I579" s="44"/>
      <c r="J579" s="73"/>
    </row>
    <row r="580" spans="1:10" ht="15" thickBot="1" x14ac:dyDescent="0.4">
      <c r="A580" s="801"/>
      <c r="B580" s="807"/>
      <c r="C580" s="56"/>
      <c r="D580" s="56"/>
      <c r="E580" s="56"/>
      <c r="F580" s="46"/>
      <c r="G580" s="44" t="s">
        <v>79</v>
      </c>
      <c r="H580" s="47"/>
      <c r="I580" s="44"/>
      <c r="J580" s="73"/>
    </row>
    <row r="581" spans="1:10" ht="15" thickBot="1" x14ac:dyDescent="0.4">
      <c r="A581" s="801"/>
      <c r="B581" s="807"/>
      <c r="C581" s="56"/>
      <c r="D581" s="56"/>
      <c r="E581" s="56"/>
      <c r="F581" s="46"/>
      <c r="G581" s="44" t="s">
        <v>19</v>
      </c>
      <c r="H581" s="47"/>
      <c r="I581" s="44"/>
      <c r="J581" s="73"/>
    </row>
    <row r="582" spans="1:10" ht="15" thickBot="1" x14ac:dyDescent="0.4">
      <c r="A582" s="801"/>
      <c r="B582" s="807"/>
      <c r="C582" s="56"/>
      <c r="D582" s="56"/>
      <c r="E582" s="56"/>
      <c r="F582" s="46"/>
      <c r="G582" s="44" t="s">
        <v>80</v>
      </c>
      <c r="H582" s="47"/>
      <c r="I582" s="44"/>
      <c r="J582" s="73"/>
    </row>
    <row r="583" spans="1:10" ht="15" thickBot="1" x14ac:dyDescent="0.4">
      <c r="A583" s="802"/>
      <c r="B583" s="808"/>
      <c r="C583" s="57"/>
      <c r="D583" s="57"/>
      <c r="E583" s="57"/>
      <c r="F583" s="50"/>
      <c r="G583" s="49" t="s">
        <v>23</v>
      </c>
      <c r="H583" s="51"/>
      <c r="I583" s="52"/>
      <c r="J583" s="73"/>
    </row>
    <row r="584" spans="1:10" ht="15" thickBot="1" x14ac:dyDescent="0.4">
      <c r="A584" s="48"/>
      <c r="B584" s="55" t="s">
        <v>180</v>
      </c>
      <c r="C584" s="56"/>
      <c r="D584" s="56"/>
      <c r="E584" s="56"/>
      <c r="F584" s="56"/>
      <c r="G584" s="43"/>
      <c r="H584" s="45"/>
      <c r="I584" s="45"/>
      <c r="J584" s="73"/>
    </row>
    <row r="585" spans="1:10" ht="20.399999999999999" customHeight="1" thickBot="1" x14ac:dyDescent="0.4">
      <c r="A585" s="34" t="s">
        <v>181</v>
      </c>
      <c r="B585" s="35" t="s">
        <v>185</v>
      </c>
      <c r="C585" s="36"/>
      <c r="D585" s="36"/>
      <c r="E585" s="36"/>
      <c r="F585" s="37" t="s">
        <v>184</v>
      </c>
      <c r="G585" s="35"/>
      <c r="H585" s="36"/>
      <c r="I585" s="36"/>
      <c r="J585" s="73"/>
    </row>
    <row r="586" spans="1:10" ht="27.65" customHeight="1" thickBot="1" x14ac:dyDescent="0.4">
      <c r="A586" s="38" t="s">
        <v>182</v>
      </c>
      <c r="B586" s="39" t="s">
        <v>187</v>
      </c>
      <c r="C586" s="40"/>
      <c r="D586" s="40"/>
      <c r="E586" s="40"/>
      <c r="F586" s="41" t="s">
        <v>186</v>
      </c>
      <c r="G586" s="39"/>
      <c r="H586" s="40"/>
      <c r="I586" s="40"/>
      <c r="J586" s="73"/>
    </row>
    <row r="587" spans="1:10" ht="15" thickBot="1" x14ac:dyDescent="0.4">
      <c r="A587" s="801" t="s">
        <v>183</v>
      </c>
      <c r="B587" s="806" t="s">
        <v>518</v>
      </c>
      <c r="C587" s="42">
        <f t="shared" ref="C587:E591" si="20">C593+C599+C605+C611+C617+C623+C629+C635+C641</f>
        <v>0</v>
      </c>
      <c r="D587" s="42">
        <f t="shared" si="20"/>
        <v>0</v>
      </c>
      <c r="E587" s="42">
        <f t="shared" si="20"/>
        <v>0</v>
      </c>
      <c r="F587" s="12" t="s">
        <v>188</v>
      </c>
      <c r="G587" s="44" t="s">
        <v>18</v>
      </c>
      <c r="H587" s="45">
        <v>288724610</v>
      </c>
      <c r="I587" s="44">
        <v>0</v>
      </c>
      <c r="J587" s="73"/>
    </row>
    <row r="588" spans="1:10" ht="15" thickBot="1" x14ac:dyDescent="0.4">
      <c r="A588" s="801"/>
      <c r="B588" s="807"/>
      <c r="C588" s="42">
        <f t="shared" si="20"/>
        <v>330.5</v>
      </c>
      <c r="D588" s="42">
        <f t="shared" si="20"/>
        <v>1026.7</v>
      </c>
      <c r="E588" s="42">
        <f t="shared" si="20"/>
        <v>77.400000000000006</v>
      </c>
      <c r="F588" s="46"/>
      <c r="G588" s="44" t="s">
        <v>21</v>
      </c>
      <c r="H588" s="47"/>
      <c r="I588" s="44"/>
      <c r="J588" s="73"/>
    </row>
    <row r="589" spans="1:10" ht="15" thickBot="1" x14ac:dyDescent="0.4">
      <c r="A589" s="801"/>
      <c r="B589" s="807"/>
      <c r="C589" s="42">
        <f t="shared" si="20"/>
        <v>0</v>
      </c>
      <c r="D589" s="42">
        <f t="shared" si="20"/>
        <v>0</v>
      </c>
      <c r="E589" s="42">
        <f t="shared" si="20"/>
        <v>0</v>
      </c>
      <c r="F589" s="46"/>
      <c r="G589" s="44" t="s">
        <v>79</v>
      </c>
      <c r="H589" s="47"/>
      <c r="I589" s="44"/>
      <c r="J589" s="73"/>
    </row>
    <row r="590" spans="1:10" ht="15.65" customHeight="1" thickBot="1" x14ac:dyDescent="0.4">
      <c r="A590" s="801"/>
      <c r="B590" s="807"/>
      <c r="C590" s="42">
        <f t="shared" si="20"/>
        <v>4699.7999999999993</v>
      </c>
      <c r="D590" s="42">
        <f t="shared" si="20"/>
        <v>3880.9999999999995</v>
      </c>
      <c r="E590" s="42">
        <f t="shared" si="20"/>
        <v>611.70000000000005</v>
      </c>
      <c r="F590" s="46"/>
      <c r="G590" s="44" t="s">
        <v>19</v>
      </c>
      <c r="H590" s="47"/>
      <c r="I590" s="44"/>
      <c r="J590" s="73"/>
    </row>
    <row r="591" spans="1:10" ht="15" thickBot="1" x14ac:dyDescent="0.4">
      <c r="A591" s="801"/>
      <c r="B591" s="807"/>
      <c r="C591" s="42">
        <f t="shared" si="20"/>
        <v>0</v>
      </c>
      <c r="D591" s="42">
        <f t="shared" si="20"/>
        <v>0</v>
      </c>
      <c r="E591" s="42">
        <f t="shared" si="20"/>
        <v>0</v>
      </c>
      <c r="F591" s="46"/>
      <c r="G591" s="44" t="s">
        <v>80</v>
      </c>
      <c r="H591" s="47"/>
      <c r="I591" s="44"/>
      <c r="J591" s="73"/>
    </row>
    <row r="592" spans="1:10" ht="15" customHeight="1" thickBot="1" x14ac:dyDescent="0.4">
      <c r="A592" s="802"/>
      <c r="B592" s="808"/>
      <c r="C592" s="58">
        <f>SUM(C587:C591)</f>
        <v>5030.2999999999993</v>
      </c>
      <c r="D592" s="58">
        <f>SUM(D587:D591)</f>
        <v>4907.7</v>
      </c>
      <c r="E592" s="58">
        <f>SUM(E587:E591)</f>
        <v>689.1</v>
      </c>
      <c r="F592" s="50"/>
      <c r="G592" s="49" t="s">
        <v>23</v>
      </c>
      <c r="H592" s="51"/>
      <c r="I592" s="52"/>
      <c r="J592" s="73"/>
    </row>
    <row r="593" spans="1:10" ht="15" thickBot="1" x14ac:dyDescent="0.4">
      <c r="A593" s="830"/>
      <c r="B593" s="803" t="s">
        <v>481</v>
      </c>
      <c r="C593" s="44"/>
      <c r="D593" s="44"/>
      <c r="E593" s="44"/>
      <c r="F593" s="12"/>
      <c r="G593" s="44" t="s">
        <v>18</v>
      </c>
      <c r="H593" s="45">
        <v>288724610</v>
      </c>
      <c r="I593" s="44">
        <v>0</v>
      </c>
      <c r="J593" s="73"/>
    </row>
    <row r="594" spans="1:10" ht="15" thickBot="1" x14ac:dyDescent="0.4">
      <c r="A594" s="831"/>
      <c r="B594" s="804"/>
      <c r="C594" s="107">
        <v>20</v>
      </c>
      <c r="D594" s="44"/>
      <c r="E594" s="44"/>
      <c r="F594" s="46"/>
      <c r="G594" s="44" t="s">
        <v>21</v>
      </c>
      <c r="H594" s="47"/>
      <c r="I594" s="44"/>
      <c r="J594" s="73"/>
    </row>
    <row r="595" spans="1:10" ht="15" customHeight="1" thickBot="1" x14ac:dyDescent="0.4">
      <c r="A595" s="831"/>
      <c r="B595" s="804"/>
      <c r="C595" s="108"/>
      <c r="D595" s="44"/>
      <c r="E595" s="44"/>
      <c r="F595" s="46"/>
      <c r="G595" s="44" t="s">
        <v>79</v>
      </c>
      <c r="H595" s="47"/>
      <c r="I595" s="44"/>
      <c r="J595" s="73"/>
    </row>
    <row r="596" spans="1:10" ht="15" customHeight="1" thickBot="1" x14ac:dyDescent="0.4">
      <c r="A596" s="831"/>
      <c r="B596" s="804"/>
      <c r="C596" s="107">
        <v>1200</v>
      </c>
      <c r="D596" s="53"/>
      <c r="E596" s="44"/>
      <c r="F596" s="46"/>
      <c r="G596" s="44" t="s">
        <v>19</v>
      </c>
      <c r="H596" s="47"/>
      <c r="I596" s="44"/>
      <c r="J596" s="73"/>
    </row>
    <row r="597" spans="1:10" ht="15" thickBot="1" x14ac:dyDescent="0.4">
      <c r="A597" s="831"/>
      <c r="B597" s="804"/>
      <c r="C597" s="44"/>
      <c r="D597" s="44"/>
      <c r="E597" s="44"/>
      <c r="F597" s="46"/>
      <c r="G597" s="44" t="s">
        <v>80</v>
      </c>
      <c r="H597" s="47"/>
      <c r="I597" s="44"/>
      <c r="J597" s="73"/>
    </row>
    <row r="598" spans="1:10" ht="15" customHeight="1" thickBot="1" x14ac:dyDescent="0.4">
      <c r="A598" s="832"/>
      <c r="B598" s="805"/>
      <c r="C598" s="58">
        <f>SUM(C593:C597)</f>
        <v>1220</v>
      </c>
      <c r="D598" s="58">
        <f>SUM(D593:D597)</f>
        <v>0</v>
      </c>
      <c r="E598" s="58">
        <f>SUM(E593:E597)</f>
        <v>0</v>
      </c>
      <c r="F598" s="50"/>
      <c r="G598" s="49" t="s">
        <v>23</v>
      </c>
      <c r="H598" s="51"/>
      <c r="I598" s="52"/>
      <c r="J598" s="73"/>
    </row>
    <row r="599" spans="1:10" ht="15" thickBot="1" x14ac:dyDescent="0.4">
      <c r="A599" s="830"/>
      <c r="B599" s="827" t="s">
        <v>673</v>
      </c>
      <c r="C599" s="44"/>
      <c r="D599" s="44"/>
      <c r="E599" s="44"/>
      <c r="F599" s="12"/>
      <c r="G599" s="44" t="s">
        <v>18</v>
      </c>
      <c r="H599" s="45">
        <v>288724610</v>
      </c>
      <c r="I599" s="44">
        <v>0</v>
      </c>
      <c r="J599" s="73"/>
    </row>
    <row r="600" spans="1:10" ht="15" customHeight="1" thickBot="1" x14ac:dyDescent="0.4">
      <c r="A600" s="831"/>
      <c r="B600" s="828"/>
      <c r="C600" s="107">
        <v>0</v>
      </c>
      <c r="D600" s="53">
        <v>569.20000000000005</v>
      </c>
      <c r="E600" s="44"/>
      <c r="F600" s="46"/>
      <c r="G600" s="44" t="s">
        <v>21</v>
      </c>
      <c r="H600" s="47"/>
      <c r="I600" s="44"/>
      <c r="J600" s="73"/>
    </row>
    <row r="601" spans="1:10" ht="15" thickBot="1" x14ac:dyDescent="0.4">
      <c r="A601" s="831"/>
      <c r="B601" s="828"/>
      <c r="C601" s="108"/>
      <c r="D601" s="44"/>
      <c r="E601" s="44"/>
      <c r="F601" s="46"/>
      <c r="G601" s="44" t="s">
        <v>79</v>
      </c>
      <c r="H601" s="47"/>
      <c r="I601" s="44"/>
      <c r="J601" s="73"/>
    </row>
    <row r="602" spans="1:10" ht="15" customHeight="1" thickBot="1" x14ac:dyDescent="0.4">
      <c r="A602" s="831"/>
      <c r="B602" s="828"/>
      <c r="C602" s="108">
        <v>1377.5</v>
      </c>
      <c r="D602" s="53">
        <v>322.5</v>
      </c>
      <c r="E602" s="53"/>
      <c r="F602" s="46"/>
      <c r="G602" s="44" t="s">
        <v>19</v>
      </c>
      <c r="H602" s="47"/>
      <c r="I602" s="44"/>
      <c r="J602" s="73"/>
    </row>
    <row r="603" spans="1:10" ht="15" customHeight="1" thickBot="1" x14ac:dyDescent="0.4">
      <c r="A603" s="831"/>
      <c r="B603" s="828"/>
      <c r="C603" s="44"/>
      <c r="D603" s="44"/>
      <c r="E603" s="44"/>
      <c r="F603" s="46"/>
      <c r="G603" s="44" t="s">
        <v>80</v>
      </c>
      <c r="H603" s="47"/>
      <c r="I603" s="44"/>
      <c r="J603" s="73"/>
    </row>
    <row r="604" spans="1:10" ht="15" customHeight="1" thickBot="1" x14ac:dyDescent="0.4">
      <c r="A604" s="832"/>
      <c r="B604" s="829"/>
      <c r="C604" s="49">
        <f>SUM(C599:C603)</f>
        <v>1377.5</v>
      </c>
      <c r="D604" s="58">
        <f>SUM(D599:D603)</f>
        <v>891.7</v>
      </c>
      <c r="E604" s="49">
        <f>SUM(E599:E603)</f>
        <v>0</v>
      </c>
      <c r="F604" s="50"/>
      <c r="G604" s="49" t="s">
        <v>23</v>
      </c>
      <c r="H604" s="51"/>
      <c r="I604" s="52"/>
      <c r="J604" s="73"/>
    </row>
    <row r="605" spans="1:10" ht="15" thickBot="1" x14ac:dyDescent="0.4">
      <c r="A605" s="830"/>
      <c r="B605" s="803" t="s">
        <v>593</v>
      </c>
      <c r="C605" s="44"/>
      <c r="D605" s="44"/>
      <c r="E605" s="44"/>
      <c r="F605" s="12"/>
      <c r="G605" s="44" t="s">
        <v>18</v>
      </c>
      <c r="H605" s="45">
        <v>288724610</v>
      </c>
      <c r="I605" s="44">
        <v>0</v>
      </c>
      <c r="J605" s="73"/>
    </row>
    <row r="606" spans="1:10" ht="15" customHeight="1" thickBot="1" x14ac:dyDescent="0.4">
      <c r="A606" s="831"/>
      <c r="B606" s="804"/>
      <c r="C606" s="107">
        <v>160</v>
      </c>
      <c r="D606" s="53">
        <v>264</v>
      </c>
      <c r="E606" s="44"/>
      <c r="F606" s="46"/>
      <c r="G606" s="44" t="s">
        <v>21</v>
      </c>
      <c r="H606" s="47"/>
      <c r="I606" s="44"/>
      <c r="J606" s="73"/>
    </row>
    <row r="607" spans="1:10" ht="15" thickBot="1" x14ac:dyDescent="0.4">
      <c r="A607" s="831"/>
      <c r="B607" s="804"/>
      <c r="C607" s="108"/>
      <c r="D607" s="44"/>
      <c r="E607" s="44"/>
      <c r="F607" s="46"/>
      <c r="G607" s="44" t="s">
        <v>79</v>
      </c>
      <c r="H607" s="47"/>
      <c r="I607" s="44"/>
      <c r="J607" s="73"/>
    </row>
    <row r="608" spans="1:10" ht="15" customHeight="1" thickBot="1" x14ac:dyDescent="0.4">
      <c r="A608" s="831"/>
      <c r="B608" s="804"/>
      <c r="C608" s="108">
        <v>637.5</v>
      </c>
      <c r="D608" s="44">
        <v>1827.1</v>
      </c>
      <c r="E608" s="44"/>
      <c r="F608" s="46"/>
      <c r="G608" s="44" t="s">
        <v>19</v>
      </c>
      <c r="H608" s="47"/>
      <c r="I608" s="44"/>
      <c r="J608" s="73"/>
    </row>
    <row r="609" spans="1:10" ht="15" customHeight="1" thickBot="1" x14ac:dyDescent="0.4">
      <c r="A609" s="831"/>
      <c r="B609" s="804"/>
      <c r="C609" s="44"/>
      <c r="D609" s="44"/>
      <c r="E609" s="44"/>
      <c r="F609" s="46"/>
      <c r="G609" s="44" t="s">
        <v>80</v>
      </c>
      <c r="H609" s="47"/>
      <c r="I609" s="44"/>
      <c r="J609" s="73"/>
    </row>
    <row r="610" spans="1:10" ht="15" customHeight="1" thickBot="1" x14ac:dyDescent="0.4">
      <c r="A610" s="832"/>
      <c r="B610" s="805"/>
      <c r="C610" s="49">
        <f>SUM(C605:C609)</f>
        <v>797.5</v>
      </c>
      <c r="D610" s="49">
        <f>SUM(D605:D609)</f>
        <v>2091.1</v>
      </c>
      <c r="E610" s="49">
        <f>SUM(E605:E609)</f>
        <v>0</v>
      </c>
      <c r="F610" s="50"/>
      <c r="G610" s="49" t="s">
        <v>23</v>
      </c>
      <c r="H610" s="51"/>
      <c r="I610" s="52"/>
      <c r="J610" s="73"/>
    </row>
    <row r="611" spans="1:10" ht="15" thickBot="1" x14ac:dyDescent="0.4">
      <c r="A611" s="830"/>
      <c r="B611" s="803" t="s">
        <v>635</v>
      </c>
      <c r="C611" s="44"/>
      <c r="D611" s="44"/>
      <c r="E611" s="44"/>
      <c r="F611" s="12"/>
      <c r="G611" s="44" t="s">
        <v>18</v>
      </c>
      <c r="H611" s="45">
        <v>288724610</v>
      </c>
      <c r="I611" s="44">
        <v>0</v>
      </c>
      <c r="J611" s="73"/>
    </row>
    <row r="612" spans="1:10" ht="17" customHeight="1" thickBot="1" x14ac:dyDescent="0.4">
      <c r="A612" s="831"/>
      <c r="B612" s="804"/>
      <c r="C612" s="53"/>
      <c r="D612" s="44"/>
      <c r="E612" s="44"/>
      <c r="F612" s="46"/>
      <c r="G612" s="44" t="s">
        <v>21</v>
      </c>
      <c r="H612" s="47"/>
      <c r="I612" s="44"/>
      <c r="J612" s="73"/>
    </row>
    <row r="613" spans="1:10" ht="14" customHeight="1" thickBot="1" x14ac:dyDescent="0.4">
      <c r="A613" s="831"/>
      <c r="B613" s="804"/>
      <c r="C613" s="44"/>
      <c r="D613" s="44"/>
      <c r="E613" s="44"/>
      <c r="F613" s="46"/>
      <c r="G613" s="44" t="s">
        <v>79</v>
      </c>
      <c r="H613" s="47"/>
      <c r="I613" s="44"/>
      <c r="J613" s="73"/>
    </row>
    <row r="614" spans="1:10" ht="15" customHeight="1" thickBot="1" x14ac:dyDescent="0.4">
      <c r="A614" s="831"/>
      <c r="B614" s="804"/>
      <c r="C614" s="44"/>
      <c r="D614" s="44"/>
      <c r="E614" s="44"/>
      <c r="F614" s="46"/>
      <c r="G614" s="44" t="s">
        <v>19</v>
      </c>
      <c r="H614" s="47"/>
      <c r="I614" s="44"/>
      <c r="J614" s="73"/>
    </row>
    <row r="615" spans="1:10" ht="15" thickBot="1" x14ac:dyDescent="0.4">
      <c r="A615" s="831"/>
      <c r="B615" s="804"/>
      <c r="C615" s="44"/>
      <c r="D615" s="44"/>
      <c r="E615" s="44"/>
      <c r="F615" s="46"/>
      <c r="G615" s="44" t="s">
        <v>80</v>
      </c>
      <c r="H615" s="47"/>
      <c r="I615" s="44"/>
      <c r="J615" s="73"/>
    </row>
    <row r="616" spans="1:10" ht="15" customHeight="1" thickBot="1" x14ac:dyDescent="0.4">
      <c r="A616" s="832"/>
      <c r="B616" s="805"/>
      <c r="C616" s="49">
        <f>SUM(C611:C615)</f>
        <v>0</v>
      </c>
      <c r="D616" s="49">
        <f>SUM(D611:D615)</f>
        <v>0</v>
      </c>
      <c r="E616" s="49">
        <f>SUM(E611:E615)</f>
        <v>0</v>
      </c>
      <c r="F616" s="50"/>
      <c r="G616" s="49" t="s">
        <v>23</v>
      </c>
      <c r="H616" s="51"/>
      <c r="I616" s="52"/>
      <c r="J616" s="73"/>
    </row>
    <row r="617" spans="1:10" ht="15" customHeight="1" thickBot="1" x14ac:dyDescent="0.4">
      <c r="A617" s="830"/>
      <c r="B617" s="803" t="s">
        <v>579</v>
      </c>
      <c r="C617" s="44"/>
      <c r="D617" s="44"/>
      <c r="E617" s="44"/>
      <c r="F617" s="12"/>
      <c r="G617" s="44" t="s">
        <v>18</v>
      </c>
      <c r="H617" s="45">
        <v>288724610</v>
      </c>
      <c r="I617" s="44">
        <v>0</v>
      </c>
      <c r="J617" s="73"/>
    </row>
    <row r="618" spans="1:10" ht="15" thickBot="1" x14ac:dyDescent="0.4">
      <c r="A618" s="831"/>
      <c r="B618" s="804"/>
      <c r="C618" s="44"/>
      <c r="D618" s="44"/>
      <c r="E618" s="44"/>
      <c r="F618" s="46"/>
      <c r="G618" s="44" t="s">
        <v>21</v>
      </c>
      <c r="H618" s="47"/>
      <c r="I618" s="44"/>
      <c r="J618" s="73"/>
    </row>
    <row r="619" spans="1:10" ht="15" thickBot="1" x14ac:dyDescent="0.4">
      <c r="A619" s="831"/>
      <c r="B619" s="804"/>
      <c r="C619" s="44"/>
      <c r="D619" s="44"/>
      <c r="E619" s="44"/>
      <c r="F619" s="46"/>
      <c r="G619" s="44" t="s">
        <v>79</v>
      </c>
      <c r="H619" s="47"/>
      <c r="I619" s="44"/>
      <c r="J619" s="73"/>
    </row>
    <row r="620" spans="1:10" ht="15" customHeight="1" thickBot="1" x14ac:dyDescent="0.4">
      <c r="A620" s="831"/>
      <c r="B620" s="804"/>
      <c r="C620" s="108">
        <v>18.7</v>
      </c>
      <c r="D620" s="108">
        <v>18.7</v>
      </c>
      <c r="E620" s="44">
        <v>18.7</v>
      </c>
      <c r="F620" s="46"/>
      <c r="G620" s="44" t="s">
        <v>19</v>
      </c>
      <c r="H620" s="47"/>
      <c r="I620" s="44"/>
      <c r="J620" s="73"/>
    </row>
    <row r="621" spans="1:10" ht="15" thickBot="1" x14ac:dyDescent="0.4">
      <c r="A621" s="831"/>
      <c r="B621" s="804"/>
      <c r="C621" s="44"/>
      <c r="D621" s="44"/>
      <c r="E621" s="44"/>
      <c r="F621" s="46"/>
      <c r="G621" s="44" t="s">
        <v>80</v>
      </c>
      <c r="H621" s="47"/>
      <c r="I621" s="44"/>
      <c r="J621" s="73"/>
    </row>
    <row r="622" spans="1:10" ht="15" customHeight="1" thickBot="1" x14ac:dyDescent="0.4">
      <c r="A622" s="832"/>
      <c r="B622" s="805"/>
      <c r="C622" s="49">
        <f>SUM(C617:C621)</f>
        <v>18.7</v>
      </c>
      <c r="D622" s="49">
        <f>SUM(D617:D621)</f>
        <v>18.7</v>
      </c>
      <c r="E622" s="49">
        <f>SUM(E617:E621)</f>
        <v>18.7</v>
      </c>
      <c r="F622" s="50"/>
      <c r="G622" s="49" t="s">
        <v>23</v>
      </c>
      <c r="H622" s="51"/>
      <c r="I622" s="52"/>
      <c r="J622" s="73"/>
    </row>
    <row r="623" spans="1:10" ht="15" thickBot="1" x14ac:dyDescent="0.4">
      <c r="A623" s="830"/>
      <c r="B623" s="803" t="s">
        <v>587</v>
      </c>
      <c r="C623" s="44"/>
      <c r="D623" s="44"/>
      <c r="E623" s="44"/>
      <c r="F623" s="12"/>
      <c r="G623" s="44" t="s">
        <v>18</v>
      </c>
      <c r="H623" s="45">
        <v>288724610</v>
      </c>
      <c r="I623" s="44">
        <v>0</v>
      </c>
      <c r="J623" s="73"/>
    </row>
    <row r="624" spans="1:10" ht="15" thickBot="1" x14ac:dyDescent="0.4">
      <c r="A624" s="831"/>
      <c r="B624" s="804"/>
      <c r="C624" s="108">
        <v>0.5</v>
      </c>
      <c r="D624" s="44">
        <v>0.5</v>
      </c>
      <c r="E624" s="44"/>
      <c r="F624" s="46"/>
      <c r="G624" s="44" t="s">
        <v>21</v>
      </c>
      <c r="H624" s="47"/>
      <c r="I624" s="44"/>
      <c r="J624" s="73"/>
    </row>
    <row r="625" spans="1:10" ht="15" thickBot="1" x14ac:dyDescent="0.4">
      <c r="A625" s="831"/>
      <c r="B625" s="804"/>
      <c r="C625" s="108"/>
      <c r="D625" s="44"/>
      <c r="E625" s="44"/>
      <c r="F625" s="46"/>
      <c r="G625" s="44" t="s">
        <v>79</v>
      </c>
      <c r="H625" s="47"/>
      <c r="I625" s="44"/>
      <c r="J625" s="73"/>
    </row>
    <row r="626" spans="1:10" ht="15" thickBot="1" x14ac:dyDescent="0.4">
      <c r="A626" s="831"/>
      <c r="B626" s="804"/>
      <c r="C626" s="107">
        <v>286.10000000000002</v>
      </c>
      <c r="D626" s="107">
        <v>286.10000000000002</v>
      </c>
      <c r="E626" s="53">
        <v>41</v>
      </c>
      <c r="F626" s="46"/>
      <c r="G626" s="44" t="s">
        <v>19</v>
      </c>
      <c r="H626" s="47"/>
      <c r="I626" s="44"/>
      <c r="J626" s="73"/>
    </row>
    <row r="627" spans="1:10" ht="15" thickBot="1" x14ac:dyDescent="0.4">
      <c r="A627" s="831"/>
      <c r="B627" s="804"/>
      <c r="C627" s="138"/>
      <c r="D627" s="138"/>
      <c r="E627" s="138"/>
      <c r="F627" s="46"/>
      <c r="G627" s="44" t="s">
        <v>80</v>
      </c>
      <c r="H627" s="47"/>
      <c r="I627" s="44"/>
      <c r="J627" s="73"/>
    </row>
    <row r="628" spans="1:10" ht="15" customHeight="1" thickBot="1" x14ac:dyDescent="0.4">
      <c r="A628" s="832"/>
      <c r="B628" s="805"/>
      <c r="C628" s="134">
        <f>SUM(C623:C627)</f>
        <v>286.60000000000002</v>
      </c>
      <c r="D628" s="134">
        <f>SUM(D623:D627)</f>
        <v>286.60000000000002</v>
      </c>
      <c r="E628" s="134">
        <f>SUM(E623:E627)</f>
        <v>41</v>
      </c>
      <c r="F628" s="50"/>
      <c r="G628" s="49" t="s">
        <v>23</v>
      </c>
      <c r="H628" s="51"/>
      <c r="I628" s="52"/>
      <c r="J628" s="73"/>
    </row>
    <row r="629" spans="1:10" ht="15" thickBot="1" x14ac:dyDescent="0.4">
      <c r="A629" s="830"/>
      <c r="B629" s="803" t="s">
        <v>636</v>
      </c>
      <c r="C629" s="44"/>
      <c r="D629" s="44"/>
      <c r="E629" s="44"/>
      <c r="F629" s="12"/>
      <c r="G629" s="44" t="s">
        <v>18</v>
      </c>
      <c r="H629" s="45">
        <v>288724610</v>
      </c>
      <c r="I629" s="44">
        <v>0</v>
      </c>
      <c r="J629" s="73"/>
    </row>
    <row r="630" spans="1:10" ht="15" thickBot="1" x14ac:dyDescent="0.4">
      <c r="A630" s="831"/>
      <c r="B630" s="804"/>
      <c r="C630" s="107">
        <v>100</v>
      </c>
      <c r="D630" s="53">
        <v>50</v>
      </c>
      <c r="E630" s="44"/>
      <c r="F630" s="46"/>
      <c r="G630" s="44" t="s">
        <v>21</v>
      </c>
      <c r="H630" s="47"/>
      <c r="I630" s="44"/>
      <c r="J630" s="73"/>
    </row>
    <row r="631" spans="1:10" ht="15" thickBot="1" x14ac:dyDescent="0.4">
      <c r="A631" s="831"/>
      <c r="B631" s="804"/>
      <c r="C631" s="44"/>
      <c r="D631" s="44"/>
      <c r="E631" s="44"/>
      <c r="F631" s="46"/>
      <c r="G631" s="44" t="s">
        <v>79</v>
      </c>
      <c r="H631" s="47"/>
      <c r="I631" s="44"/>
      <c r="J631" s="73"/>
    </row>
    <row r="632" spans="1:10" ht="15" thickBot="1" x14ac:dyDescent="0.4">
      <c r="A632" s="831"/>
      <c r="B632" s="804"/>
      <c r="C632" s="108"/>
      <c r="D632" s="107">
        <v>650</v>
      </c>
      <c r="E632" s="53">
        <v>200</v>
      </c>
      <c r="F632" s="46"/>
      <c r="G632" s="44" t="s">
        <v>19</v>
      </c>
      <c r="H632" s="47"/>
      <c r="I632" s="44"/>
      <c r="J632" s="73"/>
    </row>
    <row r="633" spans="1:10" ht="15" thickBot="1" x14ac:dyDescent="0.4">
      <c r="A633" s="831"/>
      <c r="B633" s="804"/>
      <c r="C633" s="44"/>
      <c r="D633" s="44"/>
      <c r="E633" s="44"/>
      <c r="F633" s="46"/>
      <c r="G633" s="44" t="s">
        <v>80</v>
      </c>
      <c r="H633" s="47"/>
      <c r="I633" s="44"/>
      <c r="J633" s="73"/>
    </row>
    <row r="634" spans="1:10" ht="15" customHeight="1" thickBot="1" x14ac:dyDescent="0.4">
      <c r="A634" s="832"/>
      <c r="B634" s="805"/>
      <c r="C634" s="49">
        <f>SUM(C629:C633)</f>
        <v>100</v>
      </c>
      <c r="D634" s="49">
        <f>SUM(D629:D633)</f>
        <v>700</v>
      </c>
      <c r="E634" s="49">
        <f>SUM(E629:E633)</f>
        <v>200</v>
      </c>
      <c r="F634" s="50"/>
      <c r="G634" s="49" t="s">
        <v>23</v>
      </c>
      <c r="H634" s="51"/>
      <c r="I634" s="52"/>
      <c r="J634" s="73"/>
    </row>
    <row r="635" spans="1:10" ht="15" thickBot="1" x14ac:dyDescent="0.4">
      <c r="A635" s="801"/>
      <c r="B635" s="803" t="s">
        <v>653</v>
      </c>
      <c r="C635" s="43"/>
      <c r="D635" s="43"/>
      <c r="E635" s="43"/>
      <c r="F635" s="12"/>
      <c r="G635" s="44" t="s">
        <v>18</v>
      </c>
      <c r="H635" s="45">
        <v>288724610</v>
      </c>
      <c r="I635" s="44">
        <v>0</v>
      </c>
      <c r="J635" s="73"/>
    </row>
    <row r="636" spans="1:10" ht="15" thickBot="1" x14ac:dyDescent="0.4">
      <c r="A636" s="801"/>
      <c r="B636" s="804"/>
      <c r="C636" s="107">
        <v>50</v>
      </c>
      <c r="D636" s="44">
        <v>33</v>
      </c>
      <c r="E636" s="44">
        <v>1</v>
      </c>
      <c r="F636" s="46"/>
      <c r="G636" s="44" t="s">
        <v>21</v>
      </c>
      <c r="H636" s="47"/>
      <c r="I636" s="44"/>
      <c r="J636" s="73"/>
    </row>
    <row r="637" spans="1:10" ht="15" thickBot="1" x14ac:dyDescent="0.4">
      <c r="A637" s="801"/>
      <c r="B637" s="804"/>
      <c r="C637" s="136"/>
      <c r="D637" s="43"/>
      <c r="E637" s="43"/>
      <c r="F637" s="46"/>
      <c r="G637" s="44" t="s">
        <v>79</v>
      </c>
      <c r="H637" s="47"/>
      <c r="I637" s="44"/>
      <c r="J637" s="73"/>
    </row>
    <row r="638" spans="1:10" ht="15" thickBot="1" x14ac:dyDescent="0.4">
      <c r="A638" s="801"/>
      <c r="B638" s="804"/>
      <c r="C638" s="107">
        <v>80</v>
      </c>
      <c r="D638" s="53">
        <v>38</v>
      </c>
      <c r="E638" s="53">
        <v>2</v>
      </c>
      <c r="F638" s="46"/>
      <c r="G638" s="44" t="s">
        <v>19</v>
      </c>
      <c r="H638" s="47"/>
      <c r="I638" s="44"/>
      <c r="J638" s="73"/>
    </row>
    <row r="639" spans="1:10" ht="15" thickBot="1" x14ac:dyDescent="0.4">
      <c r="A639" s="801"/>
      <c r="B639" s="804"/>
      <c r="C639" s="43"/>
      <c r="D639" s="43"/>
      <c r="E639" s="43"/>
      <c r="F639" s="46"/>
      <c r="G639" s="44" t="s">
        <v>80</v>
      </c>
      <c r="H639" s="47"/>
      <c r="I639" s="44"/>
      <c r="J639" s="73"/>
    </row>
    <row r="640" spans="1:10" ht="15" customHeight="1" thickBot="1" x14ac:dyDescent="0.4">
      <c r="A640" s="802"/>
      <c r="B640" s="805"/>
      <c r="C640" s="58">
        <f>C635+C636+C637+C638+C639</f>
        <v>130</v>
      </c>
      <c r="D640" s="58">
        <f>D635+D636+D637+D638+D639</f>
        <v>71</v>
      </c>
      <c r="E640" s="58">
        <f>E635+E636+E637+E638+E639</f>
        <v>3</v>
      </c>
      <c r="F640" s="50"/>
      <c r="G640" s="49" t="s">
        <v>23</v>
      </c>
      <c r="H640" s="51"/>
      <c r="I640" s="52"/>
      <c r="J640" s="73"/>
    </row>
    <row r="641" spans="1:10" ht="15" thickBot="1" x14ac:dyDescent="0.4">
      <c r="A641" s="801"/>
      <c r="B641" s="827" t="s">
        <v>1717</v>
      </c>
      <c r="C641" s="43"/>
      <c r="D641" s="43"/>
      <c r="E641" s="43"/>
      <c r="F641" s="12"/>
      <c r="G641" s="44" t="s">
        <v>18</v>
      </c>
      <c r="H641" s="45">
        <v>288724610</v>
      </c>
      <c r="I641" s="44">
        <v>0</v>
      </c>
      <c r="J641" s="73"/>
    </row>
    <row r="642" spans="1:10" ht="15" thickBot="1" x14ac:dyDescent="0.4">
      <c r="A642" s="801"/>
      <c r="B642" s="828"/>
      <c r="C642" s="53"/>
      <c r="D642" s="44">
        <v>110</v>
      </c>
      <c r="E642" s="44">
        <v>76.400000000000006</v>
      </c>
      <c r="F642" s="46"/>
      <c r="G642" s="44" t="s">
        <v>21</v>
      </c>
      <c r="H642" s="47"/>
      <c r="I642" s="44"/>
      <c r="J642" s="73"/>
    </row>
    <row r="643" spans="1:10" ht="15" thickBot="1" x14ac:dyDescent="0.4">
      <c r="A643" s="801"/>
      <c r="B643" s="828"/>
      <c r="C643" s="43"/>
      <c r="D643" s="43"/>
      <c r="E643" s="43"/>
      <c r="F643" s="46"/>
      <c r="G643" s="44" t="s">
        <v>79</v>
      </c>
      <c r="H643" s="47"/>
      <c r="I643" s="44"/>
      <c r="J643" s="73"/>
    </row>
    <row r="644" spans="1:10" ht="15" thickBot="1" x14ac:dyDescent="0.4">
      <c r="A644" s="801"/>
      <c r="B644" s="828"/>
      <c r="C644" s="107">
        <v>1100</v>
      </c>
      <c r="D644" s="44">
        <v>738.6</v>
      </c>
      <c r="E644" s="53">
        <v>350</v>
      </c>
      <c r="F644" s="46"/>
      <c r="G644" s="44" t="s">
        <v>19</v>
      </c>
      <c r="H644" s="47"/>
      <c r="I644" s="44"/>
      <c r="J644" s="73"/>
    </row>
    <row r="645" spans="1:10" ht="15" thickBot="1" x14ac:dyDescent="0.4">
      <c r="A645" s="801"/>
      <c r="B645" s="828"/>
      <c r="C645" s="43"/>
      <c r="D645" s="43"/>
      <c r="E645" s="43"/>
      <c r="F645" s="46"/>
      <c r="G645" s="44" t="s">
        <v>80</v>
      </c>
      <c r="H645" s="47"/>
      <c r="I645" s="44"/>
      <c r="J645" s="73"/>
    </row>
    <row r="646" spans="1:10" ht="15" customHeight="1" thickBot="1" x14ac:dyDescent="0.4">
      <c r="A646" s="802"/>
      <c r="B646" s="829"/>
      <c r="C646" s="58">
        <f>C641+C642+C643+C644+C645</f>
        <v>1100</v>
      </c>
      <c r="D646" s="58">
        <f>D641+D642+D643+D644+D645</f>
        <v>848.6</v>
      </c>
      <c r="E646" s="58">
        <f>E641+E642+E643+E644+E645</f>
        <v>426.4</v>
      </c>
      <c r="F646" s="50"/>
      <c r="G646" s="49" t="s">
        <v>23</v>
      </c>
      <c r="H646" s="51"/>
      <c r="I646" s="52"/>
      <c r="J646" s="73"/>
    </row>
    <row r="647" spans="1:10" ht="15" thickBot="1" x14ac:dyDescent="0.4">
      <c r="A647" s="48"/>
      <c r="B647" s="55" t="s">
        <v>189</v>
      </c>
      <c r="C647" s="56"/>
      <c r="D647" s="56"/>
      <c r="E647" s="56"/>
      <c r="F647" s="56"/>
      <c r="G647" s="43"/>
      <c r="H647" s="45"/>
      <c r="I647" s="45"/>
      <c r="J647" s="73"/>
    </row>
    <row r="648" spans="1:10" ht="15" thickBot="1" x14ac:dyDescent="0.4">
      <c r="A648" s="34" t="s">
        <v>190</v>
      </c>
      <c r="B648" s="35" t="s">
        <v>195</v>
      </c>
      <c r="C648" s="36"/>
      <c r="D648" s="36"/>
      <c r="E648" s="36"/>
      <c r="F648" s="37" t="s">
        <v>194</v>
      </c>
      <c r="G648" s="35"/>
      <c r="H648" s="36"/>
      <c r="I648" s="36"/>
      <c r="J648" s="73"/>
    </row>
    <row r="649" spans="1:10" ht="27" customHeight="1" thickBot="1" x14ac:dyDescent="0.4">
      <c r="A649" s="38" t="s">
        <v>191</v>
      </c>
      <c r="B649" s="39" t="s">
        <v>197</v>
      </c>
      <c r="C649" s="40"/>
      <c r="D649" s="40"/>
      <c r="E649" s="40"/>
      <c r="F649" s="41" t="s">
        <v>196</v>
      </c>
      <c r="G649" s="39"/>
      <c r="H649" s="40"/>
      <c r="I649" s="40"/>
      <c r="J649" s="73"/>
    </row>
    <row r="650" spans="1:10" ht="15" thickBot="1" x14ac:dyDescent="0.4">
      <c r="A650" s="800" t="s">
        <v>192</v>
      </c>
      <c r="B650" s="806" t="s">
        <v>482</v>
      </c>
      <c r="C650" s="85">
        <f>C656+C662+C668+C674+C680</f>
        <v>50</v>
      </c>
      <c r="D650" s="85">
        <f>D656+D662+D668+D674+D680</f>
        <v>50</v>
      </c>
      <c r="E650" s="85">
        <f>E656+E662+E668+E674+E680</f>
        <v>40</v>
      </c>
      <c r="F650" s="76" t="s">
        <v>198</v>
      </c>
      <c r="G650" s="23" t="s">
        <v>18</v>
      </c>
      <c r="H650" s="77">
        <v>288724610</v>
      </c>
      <c r="I650" s="23">
        <v>0</v>
      </c>
      <c r="J650" s="73"/>
    </row>
    <row r="651" spans="1:10" ht="15" thickBot="1" x14ac:dyDescent="0.4">
      <c r="A651" s="801"/>
      <c r="B651" s="807"/>
      <c r="C651" s="85">
        <f t="shared" ref="C651:E654" si="21">C657+C663+C669+C675+C681</f>
        <v>1535.1000000000001</v>
      </c>
      <c r="D651" s="85">
        <f t="shared" si="21"/>
        <v>342</v>
      </c>
      <c r="E651" s="85">
        <f t="shared" si="21"/>
        <v>100</v>
      </c>
      <c r="F651" s="46"/>
      <c r="G651" s="44" t="s">
        <v>21</v>
      </c>
      <c r="H651" s="47"/>
      <c r="I651" s="44"/>
      <c r="J651" s="73"/>
    </row>
    <row r="652" spans="1:10" ht="15" customHeight="1" thickBot="1" x14ac:dyDescent="0.4">
      <c r="A652" s="801"/>
      <c r="B652" s="807"/>
      <c r="C652" s="85">
        <f t="shared" si="21"/>
        <v>0</v>
      </c>
      <c r="D652" s="85">
        <f t="shared" si="21"/>
        <v>0</v>
      </c>
      <c r="E652" s="85">
        <f t="shared" si="21"/>
        <v>0</v>
      </c>
      <c r="F652" s="46"/>
      <c r="G652" s="44" t="s">
        <v>79</v>
      </c>
      <c r="H652" s="47"/>
      <c r="I652" s="44"/>
      <c r="J652" s="73"/>
    </row>
    <row r="653" spans="1:10" ht="15" thickBot="1" x14ac:dyDescent="0.4">
      <c r="A653" s="801"/>
      <c r="B653" s="807"/>
      <c r="C653" s="85">
        <f t="shared" si="21"/>
        <v>0</v>
      </c>
      <c r="D653" s="85">
        <f t="shared" si="21"/>
        <v>1938</v>
      </c>
      <c r="E653" s="85">
        <f>E659+E665+E671+E677+E683</f>
        <v>858</v>
      </c>
      <c r="F653" s="46"/>
      <c r="G653" s="44" t="s">
        <v>19</v>
      </c>
      <c r="H653" s="47"/>
      <c r="I653" s="44"/>
      <c r="J653" s="73"/>
    </row>
    <row r="654" spans="1:10" ht="15" customHeight="1" thickBot="1" x14ac:dyDescent="0.4">
      <c r="A654" s="801"/>
      <c r="B654" s="807"/>
      <c r="C654" s="85">
        <f t="shared" si="21"/>
        <v>0</v>
      </c>
      <c r="D654" s="85">
        <f t="shared" si="21"/>
        <v>0</v>
      </c>
      <c r="E654" s="85">
        <f t="shared" si="21"/>
        <v>0</v>
      </c>
      <c r="F654" s="46"/>
      <c r="G654" s="44" t="s">
        <v>80</v>
      </c>
      <c r="H654" s="47"/>
      <c r="I654" s="44"/>
      <c r="J654" s="73"/>
    </row>
    <row r="655" spans="1:10" ht="15" customHeight="1" thickBot="1" x14ac:dyDescent="0.4">
      <c r="A655" s="802"/>
      <c r="B655" s="808"/>
      <c r="C655" s="58">
        <f>SUM(C650:C654)</f>
        <v>1585.1000000000001</v>
      </c>
      <c r="D655" s="58">
        <f>SUM(D650:D654)</f>
        <v>2330</v>
      </c>
      <c r="E655" s="58">
        <f>SUM(E650:E654)</f>
        <v>998</v>
      </c>
      <c r="F655" s="50"/>
      <c r="G655" s="49" t="s">
        <v>23</v>
      </c>
      <c r="H655" s="51"/>
      <c r="I655" s="52"/>
      <c r="J655" s="73"/>
    </row>
    <row r="656" spans="1:10" ht="17.399999999999999" customHeight="1" thickBot="1" x14ac:dyDescent="0.4">
      <c r="A656" s="801"/>
      <c r="B656" s="803" t="s">
        <v>483</v>
      </c>
      <c r="C656" s="53"/>
      <c r="D656" s="53"/>
      <c r="E656" s="53"/>
      <c r="F656" s="12"/>
      <c r="G656" s="44" t="s">
        <v>18</v>
      </c>
      <c r="H656" s="45">
        <v>288724610</v>
      </c>
      <c r="I656" s="44">
        <v>0</v>
      </c>
      <c r="J656" s="73"/>
    </row>
    <row r="657" spans="1:10" ht="15" thickBot="1" x14ac:dyDescent="0.4">
      <c r="A657" s="801"/>
      <c r="B657" s="804"/>
      <c r="C657" s="53">
        <v>0</v>
      </c>
      <c r="D657" s="53"/>
      <c r="E657" s="53"/>
      <c r="F657" s="46"/>
      <c r="G657" s="44" t="s">
        <v>21</v>
      </c>
      <c r="H657" s="47"/>
      <c r="I657" s="44"/>
      <c r="J657" s="73"/>
    </row>
    <row r="658" spans="1:10" ht="17" customHeight="1" thickBot="1" x14ac:dyDescent="0.4">
      <c r="A658" s="801"/>
      <c r="B658" s="804"/>
      <c r="C658" s="53"/>
      <c r="D658" s="53"/>
      <c r="E658" s="53"/>
      <c r="F658" s="46"/>
      <c r="G658" s="44" t="s">
        <v>79</v>
      </c>
      <c r="H658" s="47"/>
      <c r="I658" s="44"/>
      <c r="J658" s="73"/>
    </row>
    <row r="659" spans="1:10" ht="16.25" customHeight="1" thickBot="1" x14ac:dyDescent="0.4">
      <c r="A659" s="801"/>
      <c r="B659" s="804"/>
      <c r="C659" s="53"/>
      <c r="D659" s="53"/>
      <c r="E659" s="53"/>
      <c r="F659" s="46"/>
      <c r="G659" s="44" t="s">
        <v>19</v>
      </c>
      <c r="H659" s="47"/>
      <c r="I659" s="44"/>
      <c r="J659" s="73"/>
    </row>
    <row r="660" spans="1:10" ht="15" customHeight="1" thickBot="1" x14ac:dyDescent="0.4">
      <c r="A660" s="801"/>
      <c r="B660" s="804"/>
      <c r="C660" s="53"/>
      <c r="D660" s="53"/>
      <c r="E660" s="53"/>
      <c r="F660" s="46"/>
      <c r="G660" s="44" t="s">
        <v>80</v>
      </c>
      <c r="H660" s="47"/>
      <c r="I660" s="44"/>
      <c r="J660" s="73"/>
    </row>
    <row r="661" spans="1:10" ht="15" customHeight="1" thickBot="1" x14ac:dyDescent="0.4">
      <c r="A661" s="802"/>
      <c r="B661" s="805"/>
      <c r="C661" s="58">
        <f>SUM(C656:C660)</f>
        <v>0</v>
      </c>
      <c r="D661" s="58">
        <f>SUM(D656:D660)</f>
        <v>0</v>
      </c>
      <c r="E661" s="58">
        <f>SUM(E656:E660)</f>
        <v>0</v>
      </c>
      <c r="F661" s="50"/>
      <c r="G661" s="49" t="s">
        <v>23</v>
      </c>
      <c r="H661" s="51"/>
      <c r="I661" s="52"/>
      <c r="J661" s="73"/>
    </row>
    <row r="662" spans="1:10" ht="15" thickBot="1" x14ac:dyDescent="0.4">
      <c r="A662" s="801"/>
      <c r="B662" s="803" t="s">
        <v>484</v>
      </c>
      <c r="C662" s="53">
        <v>50</v>
      </c>
      <c r="D662" s="53">
        <v>50</v>
      </c>
      <c r="E662" s="53">
        <v>40</v>
      </c>
      <c r="F662" s="12"/>
      <c r="G662" s="44" t="s">
        <v>18</v>
      </c>
      <c r="H662" s="45">
        <v>288724610</v>
      </c>
      <c r="I662" s="44">
        <v>0</v>
      </c>
      <c r="J662" s="73"/>
    </row>
    <row r="663" spans="1:10" ht="15" customHeight="1" thickBot="1" x14ac:dyDescent="0.4">
      <c r="A663" s="801"/>
      <c r="B663" s="804"/>
      <c r="C663" s="53"/>
      <c r="D663" s="53"/>
      <c r="E663" s="53"/>
      <c r="F663" s="46"/>
      <c r="G663" s="44" t="s">
        <v>21</v>
      </c>
      <c r="H663" s="47"/>
      <c r="I663" s="44"/>
      <c r="J663" s="73"/>
    </row>
    <row r="664" spans="1:10" ht="20.399999999999999" customHeight="1" thickBot="1" x14ac:dyDescent="0.4">
      <c r="A664" s="801"/>
      <c r="B664" s="804"/>
      <c r="C664" s="53"/>
      <c r="D664" s="53"/>
      <c r="E664" s="53"/>
      <c r="F664" s="46"/>
      <c r="G664" s="44" t="s">
        <v>79</v>
      </c>
      <c r="H664" s="47"/>
      <c r="I664" s="44"/>
      <c r="J664" s="73"/>
    </row>
    <row r="665" spans="1:10" ht="17.399999999999999" customHeight="1" thickBot="1" x14ac:dyDescent="0.4">
      <c r="A665" s="801"/>
      <c r="B665" s="804"/>
      <c r="C665" s="53"/>
      <c r="D665" s="53"/>
      <c r="E665" s="53"/>
      <c r="F665" s="46"/>
      <c r="G665" s="44" t="s">
        <v>19</v>
      </c>
      <c r="H665" s="47"/>
      <c r="I665" s="44"/>
      <c r="J665" s="73"/>
    </row>
    <row r="666" spans="1:10" ht="15" customHeight="1" thickBot="1" x14ac:dyDescent="0.4">
      <c r="A666" s="801"/>
      <c r="B666" s="804"/>
      <c r="C666" s="53"/>
      <c r="D666" s="53"/>
      <c r="E666" s="53"/>
      <c r="F666" s="46"/>
      <c r="G666" s="44" t="s">
        <v>80</v>
      </c>
      <c r="H666" s="47"/>
      <c r="I666" s="44"/>
      <c r="J666" s="73"/>
    </row>
    <row r="667" spans="1:10" ht="15" thickBot="1" x14ac:dyDescent="0.4">
      <c r="A667" s="802"/>
      <c r="B667" s="805"/>
      <c r="C667" s="58">
        <f>SUM(C662:C666)</f>
        <v>50</v>
      </c>
      <c r="D667" s="58">
        <f>SUM(D662:D666)</f>
        <v>50</v>
      </c>
      <c r="E667" s="58">
        <f>SUM(E662:E666)</f>
        <v>40</v>
      </c>
      <c r="F667" s="50"/>
      <c r="G667" s="49" t="s">
        <v>23</v>
      </c>
      <c r="H667" s="51"/>
      <c r="I667" s="52"/>
      <c r="J667" s="73"/>
    </row>
    <row r="668" spans="1:10" ht="15" thickBot="1" x14ac:dyDescent="0.4">
      <c r="A668" s="800"/>
      <c r="B668" s="803" t="s">
        <v>485</v>
      </c>
      <c r="C668" s="75"/>
      <c r="D668" s="75"/>
      <c r="E668" s="75"/>
      <c r="F668" s="76"/>
      <c r="G668" s="23" t="s">
        <v>18</v>
      </c>
      <c r="H668" s="77">
        <v>288724610</v>
      </c>
      <c r="I668" s="23">
        <v>0</v>
      </c>
      <c r="J668" s="73"/>
    </row>
    <row r="669" spans="1:10" ht="17.399999999999999" customHeight="1" thickBot="1" x14ac:dyDescent="0.4">
      <c r="A669" s="801"/>
      <c r="B669" s="804"/>
      <c r="C669" s="44"/>
      <c r="D669" s="53"/>
      <c r="E669" s="53"/>
      <c r="F669" s="46"/>
      <c r="G669" s="44" t="s">
        <v>21</v>
      </c>
      <c r="H669" s="47"/>
      <c r="I669" s="44"/>
      <c r="J669" s="73"/>
    </row>
    <row r="670" spans="1:10" ht="18" customHeight="1" thickBot="1" x14ac:dyDescent="0.4">
      <c r="A670" s="801"/>
      <c r="B670" s="804"/>
      <c r="C670" s="44"/>
      <c r="D670" s="53"/>
      <c r="E670" s="53"/>
      <c r="F670" s="46"/>
      <c r="G670" s="44" t="s">
        <v>79</v>
      </c>
      <c r="H670" s="47"/>
      <c r="I670" s="44"/>
      <c r="J670" s="73"/>
    </row>
    <row r="671" spans="1:10" ht="15" customHeight="1" thickBot="1" x14ac:dyDescent="0.4">
      <c r="A671" s="801"/>
      <c r="B671" s="804"/>
      <c r="C671" s="44"/>
      <c r="D671" s="53"/>
      <c r="E671" s="53"/>
      <c r="F671" s="46"/>
      <c r="G671" s="44" t="s">
        <v>19</v>
      </c>
      <c r="H671" s="47"/>
      <c r="I671" s="44"/>
      <c r="J671" s="73"/>
    </row>
    <row r="672" spans="1:10" ht="15" thickBot="1" x14ac:dyDescent="0.4">
      <c r="A672" s="801"/>
      <c r="B672" s="804"/>
      <c r="C672" s="44"/>
      <c r="D672" s="53"/>
      <c r="E672" s="53"/>
      <c r="F672" s="46"/>
      <c r="G672" s="44" t="s">
        <v>80</v>
      </c>
      <c r="H672" s="47"/>
      <c r="I672" s="44"/>
      <c r="J672" s="73"/>
    </row>
    <row r="673" spans="1:10" ht="15" customHeight="1" thickBot="1" x14ac:dyDescent="0.4">
      <c r="A673" s="802"/>
      <c r="B673" s="805"/>
      <c r="C673" s="49">
        <f>SUM(C668:C672)</f>
        <v>0</v>
      </c>
      <c r="D673" s="58">
        <f>SUM(D668:D672)</f>
        <v>0</v>
      </c>
      <c r="E673" s="58">
        <f>SUM(E668:E672)</f>
        <v>0</v>
      </c>
      <c r="F673" s="50"/>
      <c r="G673" s="49" t="s">
        <v>23</v>
      </c>
      <c r="H673" s="51"/>
      <c r="I673" s="52"/>
      <c r="J673" s="73"/>
    </row>
    <row r="674" spans="1:10" ht="15" customHeight="1" thickBot="1" x14ac:dyDescent="0.4">
      <c r="A674" s="801"/>
      <c r="B674" s="827" t="s">
        <v>486</v>
      </c>
      <c r="C674" s="44"/>
      <c r="D674" s="44"/>
      <c r="E674" s="44"/>
      <c r="F674" s="12"/>
      <c r="G674" s="44" t="s">
        <v>18</v>
      </c>
      <c r="H674" s="45">
        <v>288724610</v>
      </c>
      <c r="I674" s="44">
        <v>0</v>
      </c>
      <c r="J674" s="73"/>
    </row>
    <row r="675" spans="1:10" ht="15" thickBot="1" x14ac:dyDescent="0.4">
      <c r="A675" s="801"/>
      <c r="B675" s="828"/>
      <c r="C675" s="107">
        <v>1448.9</v>
      </c>
      <c r="D675" s="44"/>
      <c r="E675" s="44"/>
      <c r="F675" s="46"/>
      <c r="G675" s="44" t="s">
        <v>21</v>
      </c>
      <c r="H675" s="47"/>
      <c r="I675" s="44"/>
      <c r="J675" s="73"/>
    </row>
    <row r="676" spans="1:10" ht="15" customHeight="1" thickBot="1" x14ac:dyDescent="0.4">
      <c r="A676" s="801"/>
      <c r="B676" s="828"/>
      <c r="C676" s="107"/>
      <c r="D676" s="44"/>
      <c r="E676" s="44"/>
      <c r="F676" s="46"/>
      <c r="G676" s="44" t="s">
        <v>79</v>
      </c>
      <c r="H676" s="47"/>
      <c r="I676" s="44"/>
      <c r="J676" s="73"/>
    </row>
    <row r="677" spans="1:10" ht="15" customHeight="1" thickBot="1" x14ac:dyDescent="0.4">
      <c r="A677" s="801"/>
      <c r="B677" s="828"/>
      <c r="C677" s="44"/>
      <c r="D677" s="44"/>
      <c r="E677" s="44"/>
      <c r="F677" s="46"/>
      <c r="G677" s="44" t="s">
        <v>19</v>
      </c>
      <c r="H677" s="47"/>
      <c r="I677" s="44"/>
      <c r="J677" s="73"/>
    </row>
    <row r="678" spans="1:10" ht="15" thickBot="1" x14ac:dyDescent="0.4">
      <c r="A678" s="801"/>
      <c r="B678" s="828"/>
      <c r="C678" s="44"/>
      <c r="D678" s="44"/>
      <c r="E678" s="44"/>
      <c r="F678" s="46"/>
      <c r="G678" s="44" t="s">
        <v>80</v>
      </c>
      <c r="H678" s="47"/>
      <c r="I678" s="44"/>
      <c r="J678" s="73"/>
    </row>
    <row r="679" spans="1:10" ht="21" customHeight="1" thickBot="1" x14ac:dyDescent="0.4">
      <c r="A679" s="802"/>
      <c r="B679" s="829"/>
      <c r="C679" s="58">
        <f>SUM(C674:C678)</f>
        <v>1448.9</v>
      </c>
      <c r="D679" s="49">
        <f>SUM(D674:D678)</f>
        <v>0</v>
      </c>
      <c r="E679" s="49">
        <f>SUM(E674:E678)</f>
        <v>0</v>
      </c>
      <c r="F679" s="50"/>
      <c r="G679" s="49" t="s">
        <v>23</v>
      </c>
      <c r="H679" s="51"/>
      <c r="I679" s="52"/>
      <c r="J679" s="73"/>
    </row>
    <row r="680" spans="1:10" ht="15" customHeight="1" thickBot="1" x14ac:dyDescent="0.4">
      <c r="A680" s="800"/>
      <c r="B680" s="803" t="s">
        <v>637</v>
      </c>
      <c r="C680" s="108"/>
      <c r="D680" s="108"/>
      <c r="E680" s="108"/>
      <c r="F680" s="109"/>
      <c r="G680" s="108" t="s">
        <v>18</v>
      </c>
      <c r="H680" s="110">
        <v>288724610</v>
      </c>
      <c r="I680" s="108">
        <v>0</v>
      </c>
      <c r="J680" s="73"/>
    </row>
    <row r="681" spans="1:10" ht="15" thickBot="1" x14ac:dyDescent="0.4">
      <c r="A681" s="801"/>
      <c r="B681" s="804"/>
      <c r="C681" s="107">
        <v>86.2</v>
      </c>
      <c r="D681" s="107">
        <v>342</v>
      </c>
      <c r="E681" s="107">
        <v>100</v>
      </c>
      <c r="F681" s="109"/>
      <c r="G681" s="108" t="s">
        <v>21</v>
      </c>
      <c r="H681" s="110"/>
      <c r="I681" s="108"/>
      <c r="J681" s="73"/>
    </row>
    <row r="682" spans="1:10" ht="15" thickBot="1" x14ac:dyDescent="0.4">
      <c r="A682" s="801"/>
      <c r="B682" s="804"/>
      <c r="C682" s="108"/>
      <c r="D682" s="108"/>
      <c r="E682" s="108"/>
      <c r="F682" s="109"/>
      <c r="G682" s="108" t="s">
        <v>79</v>
      </c>
      <c r="H682" s="110"/>
      <c r="I682" s="108"/>
      <c r="J682" s="73"/>
    </row>
    <row r="683" spans="1:10" ht="16.25" customHeight="1" thickBot="1" x14ac:dyDescent="0.4">
      <c r="A683" s="801"/>
      <c r="B683" s="804"/>
      <c r="C683" s="108"/>
      <c r="D683" s="107">
        <v>1938</v>
      </c>
      <c r="E683" s="107">
        <v>858</v>
      </c>
      <c r="F683" s="109"/>
      <c r="G683" s="108" t="s">
        <v>19</v>
      </c>
      <c r="H683" s="110"/>
      <c r="I683" s="108"/>
      <c r="J683" s="73"/>
    </row>
    <row r="684" spans="1:10" ht="15" customHeight="1" thickBot="1" x14ac:dyDescent="0.4">
      <c r="A684" s="801"/>
      <c r="B684" s="804"/>
      <c r="C684" s="108"/>
      <c r="D684" s="108"/>
      <c r="E684" s="108"/>
      <c r="F684" s="109"/>
      <c r="G684" s="108" t="s">
        <v>80</v>
      </c>
      <c r="H684" s="110"/>
      <c r="I684" s="108"/>
      <c r="J684" s="73"/>
    </row>
    <row r="685" spans="1:10" ht="15" thickBot="1" x14ac:dyDescent="0.4">
      <c r="A685" s="802"/>
      <c r="B685" s="805"/>
      <c r="C685" s="49">
        <f>SUM(C680:C684)</f>
        <v>86.2</v>
      </c>
      <c r="D685" s="58">
        <f>SUM(D680:D684)</f>
        <v>2280</v>
      </c>
      <c r="E685" s="134">
        <f>SUM(E680:E684)</f>
        <v>958</v>
      </c>
      <c r="F685" s="50"/>
      <c r="G685" s="49" t="s">
        <v>23</v>
      </c>
      <c r="H685" s="115"/>
      <c r="I685" s="52"/>
      <c r="J685" s="73"/>
    </row>
    <row r="686" spans="1:10" ht="15" thickBot="1" x14ac:dyDescent="0.4">
      <c r="A686" s="92"/>
      <c r="B686" s="55" t="s">
        <v>193</v>
      </c>
      <c r="C686" s="56"/>
      <c r="D686" s="56"/>
      <c r="E686" s="56"/>
      <c r="F686" s="56"/>
      <c r="G686" s="43"/>
      <c r="H686" s="45"/>
      <c r="I686" s="45"/>
      <c r="J686" s="73"/>
    </row>
    <row r="687" spans="1:10" ht="28.25" customHeight="1" thickBot="1" x14ac:dyDescent="0.4">
      <c r="A687" s="34" t="s">
        <v>200</v>
      </c>
      <c r="B687" s="35" t="s">
        <v>92</v>
      </c>
      <c r="C687" s="36"/>
      <c r="D687" s="36"/>
      <c r="E687" s="36"/>
      <c r="F687" s="37" t="s">
        <v>204</v>
      </c>
      <c r="G687" s="35"/>
      <c r="H687" s="36"/>
      <c r="I687" s="36"/>
      <c r="J687" s="73"/>
    </row>
    <row r="688" spans="1:10" ht="15" customHeight="1" thickBot="1" x14ac:dyDescent="0.4">
      <c r="A688" s="38" t="s">
        <v>201</v>
      </c>
      <c r="B688" s="39" t="s">
        <v>206</v>
      </c>
      <c r="C688" s="40"/>
      <c r="D688" s="40"/>
      <c r="E688" s="40"/>
      <c r="F688" s="41" t="s">
        <v>205</v>
      </c>
      <c r="G688" s="39"/>
      <c r="H688" s="40"/>
      <c r="I688" s="40"/>
      <c r="J688" s="73"/>
    </row>
    <row r="689" spans="1:10" ht="15" thickBot="1" x14ac:dyDescent="0.4">
      <c r="A689" s="801" t="s">
        <v>202</v>
      </c>
      <c r="B689" s="806" t="s">
        <v>208</v>
      </c>
      <c r="C689" s="42">
        <f>C697+C705</f>
        <v>0</v>
      </c>
      <c r="D689" s="42">
        <f t="shared" ref="D689:E693" si="22">D697+D705</f>
        <v>0</v>
      </c>
      <c r="E689" s="42">
        <f t="shared" si="22"/>
        <v>0</v>
      </c>
      <c r="F689" s="12" t="s">
        <v>207</v>
      </c>
      <c r="G689" s="44" t="s">
        <v>18</v>
      </c>
      <c r="H689" s="45">
        <v>288724610</v>
      </c>
      <c r="I689" s="44">
        <v>0</v>
      </c>
      <c r="J689" s="73"/>
    </row>
    <row r="690" spans="1:10" ht="15" thickBot="1" x14ac:dyDescent="0.4">
      <c r="A690" s="801"/>
      <c r="B690" s="807"/>
      <c r="C690" s="42">
        <f>C698+C706</f>
        <v>11</v>
      </c>
      <c r="D690" s="42">
        <f t="shared" si="22"/>
        <v>0</v>
      </c>
      <c r="E690" s="42">
        <f t="shared" si="22"/>
        <v>0</v>
      </c>
      <c r="F690" s="46"/>
      <c r="G690" s="44" t="s">
        <v>21</v>
      </c>
      <c r="H690" s="47"/>
      <c r="I690" s="44"/>
      <c r="J690" s="73"/>
    </row>
    <row r="691" spans="1:10" ht="15" thickBot="1" x14ac:dyDescent="0.4">
      <c r="A691" s="801"/>
      <c r="B691" s="807"/>
      <c r="C691" s="42">
        <f>C699+C707</f>
        <v>0</v>
      </c>
      <c r="D691" s="42">
        <f t="shared" si="22"/>
        <v>0</v>
      </c>
      <c r="E691" s="42">
        <f t="shared" si="22"/>
        <v>0</v>
      </c>
      <c r="F691" s="46"/>
      <c r="G691" s="44" t="s">
        <v>79</v>
      </c>
      <c r="H691" s="47"/>
      <c r="I691" s="44"/>
      <c r="J691" s="73"/>
    </row>
    <row r="692" spans="1:10" ht="15" thickBot="1" x14ac:dyDescent="0.4">
      <c r="A692" s="801"/>
      <c r="B692" s="807"/>
      <c r="C692" s="42">
        <f>C700+C708</f>
        <v>251.7</v>
      </c>
      <c r="D692" s="42">
        <f t="shared" si="22"/>
        <v>0</v>
      </c>
      <c r="E692" s="42">
        <f t="shared" si="22"/>
        <v>0</v>
      </c>
      <c r="F692" s="46"/>
      <c r="G692" s="44" t="s">
        <v>19</v>
      </c>
      <c r="H692" s="47"/>
      <c r="I692" s="44"/>
      <c r="J692" s="73"/>
    </row>
    <row r="693" spans="1:10" ht="15" thickBot="1" x14ac:dyDescent="0.4">
      <c r="A693" s="801"/>
      <c r="B693" s="807"/>
      <c r="C693" s="42">
        <f>C701+C709</f>
        <v>0</v>
      </c>
      <c r="D693" s="42">
        <f t="shared" si="22"/>
        <v>0</v>
      </c>
      <c r="E693" s="42">
        <f t="shared" si="22"/>
        <v>0</v>
      </c>
      <c r="F693" s="46"/>
      <c r="G693" s="44" t="s">
        <v>80</v>
      </c>
      <c r="H693" s="47"/>
      <c r="I693" s="44"/>
      <c r="J693" s="73"/>
    </row>
    <row r="694" spans="1:10" ht="15" thickBot="1" x14ac:dyDescent="0.4">
      <c r="A694" s="801"/>
      <c r="B694" s="807"/>
      <c r="C694" s="42">
        <f t="shared" ref="C694:E695" si="23">C702+C710</f>
        <v>0</v>
      </c>
      <c r="D694" s="42">
        <f t="shared" si="23"/>
        <v>0</v>
      </c>
      <c r="E694" s="42">
        <f t="shared" si="23"/>
        <v>0</v>
      </c>
      <c r="F694" s="46"/>
      <c r="G694" s="44" t="s">
        <v>588</v>
      </c>
      <c r="H694" s="47"/>
      <c r="I694" s="44"/>
      <c r="J694" s="73"/>
    </row>
    <row r="695" spans="1:10" ht="15" customHeight="1" thickBot="1" x14ac:dyDescent="0.4">
      <c r="A695" s="801"/>
      <c r="B695" s="807"/>
      <c r="C695" s="42">
        <f t="shared" si="23"/>
        <v>0</v>
      </c>
      <c r="D695" s="42">
        <f t="shared" si="23"/>
        <v>0</v>
      </c>
      <c r="E695" s="42">
        <f t="shared" si="23"/>
        <v>0</v>
      </c>
      <c r="F695" s="46"/>
      <c r="G695" s="44" t="s">
        <v>523</v>
      </c>
      <c r="H695" s="47"/>
      <c r="I695" s="44"/>
      <c r="J695" s="73"/>
    </row>
    <row r="696" spans="1:10" ht="15" customHeight="1" thickBot="1" x14ac:dyDescent="0.4">
      <c r="A696" s="802"/>
      <c r="B696" s="808"/>
      <c r="C696" s="58">
        <f>SUM(C689:C695)</f>
        <v>262.7</v>
      </c>
      <c r="D696" s="58">
        <f>SUM(D689:D695)</f>
        <v>0</v>
      </c>
      <c r="E696" s="58">
        <f>SUM(E689:E695)</f>
        <v>0</v>
      </c>
      <c r="F696" s="50"/>
      <c r="G696" s="49" t="s">
        <v>23</v>
      </c>
      <c r="H696" s="51"/>
      <c r="I696" s="52"/>
      <c r="J696" s="73"/>
    </row>
    <row r="697" spans="1:10" ht="15" customHeight="1" thickBot="1" x14ac:dyDescent="0.4">
      <c r="A697" s="801"/>
      <c r="B697" s="803" t="s">
        <v>487</v>
      </c>
      <c r="C697" s="53"/>
      <c r="D697" s="53"/>
      <c r="E697" s="53"/>
      <c r="F697" s="12"/>
      <c r="G697" s="44" t="s">
        <v>18</v>
      </c>
      <c r="H697" s="45">
        <v>288724610</v>
      </c>
      <c r="I697" s="44">
        <v>0</v>
      </c>
      <c r="J697" s="73"/>
    </row>
    <row r="698" spans="1:10" ht="15" customHeight="1" thickBot="1" x14ac:dyDescent="0.4">
      <c r="A698" s="801"/>
      <c r="B698" s="804"/>
      <c r="C698" s="53"/>
      <c r="D698" s="53"/>
      <c r="E698" s="53"/>
      <c r="F698" s="46"/>
      <c r="G698" s="44" t="s">
        <v>21</v>
      </c>
      <c r="H698" s="47"/>
      <c r="I698" s="44"/>
      <c r="J698" s="73"/>
    </row>
    <row r="699" spans="1:10" ht="15" customHeight="1" thickBot="1" x14ac:dyDescent="0.4">
      <c r="A699" s="801"/>
      <c r="B699" s="804"/>
      <c r="C699" s="53"/>
      <c r="D699" s="53"/>
      <c r="E699" s="53"/>
      <c r="F699" s="46"/>
      <c r="G699" s="44" t="s">
        <v>79</v>
      </c>
      <c r="H699" s="47"/>
      <c r="I699" s="44"/>
      <c r="J699" s="73"/>
    </row>
    <row r="700" spans="1:10" ht="15" customHeight="1" thickBot="1" x14ac:dyDescent="0.4">
      <c r="A700" s="801"/>
      <c r="B700" s="804"/>
      <c r="C700" s="107">
        <v>251.7</v>
      </c>
      <c r="D700" s="53"/>
      <c r="E700" s="53"/>
      <c r="F700" s="46"/>
      <c r="G700" s="44" t="s">
        <v>19</v>
      </c>
      <c r="H700" s="47"/>
      <c r="I700" s="44"/>
      <c r="J700" s="73"/>
    </row>
    <row r="701" spans="1:10" ht="15" customHeight="1" thickBot="1" x14ac:dyDescent="0.4">
      <c r="A701" s="801"/>
      <c r="B701" s="804"/>
      <c r="C701" s="53"/>
      <c r="D701" s="53"/>
      <c r="E701" s="53"/>
      <c r="F701" s="46"/>
      <c r="G701" s="44" t="s">
        <v>80</v>
      </c>
      <c r="H701" s="47"/>
      <c r="I701" s="44"/>
      <c r="J701" s="73"/>
    </row>
    <row r="702" spans="1:10" ht="15" customHeight="1" thickBot="1" x14ac:dyDescent="0.4">
      <c r="A702" s="801"/>
      <c r="B702" s="804"/>
      <c r="C702" s="53"/>
      <c r="D702" s="53"/>
      <c r="E702" s="53"/>
      <c r="F702" s="46"/>
      <c r="G702" s="44" t="s">
        <v>588</v>
      </c>
      <c r="H702" s="47"/>
      <c r="I702" s="44"/>
      <c r="J702" s="73"/>
    </row>
    <row r="703" spans="1:10" ht="15" customHeight="1" thickBot="1" x14ac:dyDescent="0.4">
      <c r="A703" s="801"/>
      <c r="B703" s="804"/>
      <c r="C703" s="53"/>
      <c r="D703" s="53"/>
      <c r="E703" s="53"/>
      <c r="F703" s="46"/>
      <c r="G703" s="44" t="s">
        <v>523</v>
      </c>
      <c r="H703" s="47"/>
      <c r="I703" s="44"/>
      <c r="J703" s="73"/>
    </row>
    <row r="704" spans="1:10" ht="15" customHeight="1" thickBot="1" x14ac:dyDescent="0.4">
      <c r="A704" s="802"/>
      <c r="B704" s="805"/>
      <c r="C704" s="58">
        <f>SUM(C697:C701)</f>
        <v>251.7</v>
      </c>
      <c r="D704" s="58">
        <f>SUM(D697:D701)</f>
        <v>0</v>
      </c>
      <c r="E704" s="58">
        <f>SUM(E697:E701)</f>
        <v>0</v>
      </c>
      <c r="F704" s="50"/>
      <c r="G704" s="49" t="s">
        <v>23</v>
      </c>
      <c r="H704" s="51"/>
      <c r="I704" s="52"/>
      <c r="J704" s="73"/>
    </row>
    <row r="705" spans="1:10" ht="17" customHeight="1" thickBot="1" x14ac:dyDescent="0.4">
      <c r="A705" s="801"/>
      <c r="B705" s="803" t="s">
        <v>638</v>
      </c>
      <c r="C705" s="53"/>
      <c r="D705" s="53"/>
      <c r="E705" s="53"/>
      <c r="F705" s="12"/>
      <c r="G705" s="44" t="s">
        <v>18</v>
      </c>
      <c r="H705" s="45">
        <v>288724610</v>
      </c>
      <c r="I705" s="44">
        <v>0</v>
      </c>
      <c r="J705" s="73"/>
    </row>
    <row r="706" spans="1:10" ht="15" customHeight="1" thickBot="1" x14ac:dyDescent="0.4">
      <c r="A706" s="801"/>
      <c r="B706" s="804"/>
      <c r="C706" s="107">
        <v>11</v>
      </c>
      <c r="D706" s="53">
        <v>0</v>
      </c>
      <c r="E706" s="53">
        <v>0</v>
      </c>
      <c r="F706" s="46"/>
      <c r="G706" s="44" t="s">
        <v>21</v>
      </c>
      <c r="H706" s="708"/>
      <c r="I706" s="44"/>
      <c r="J706" s="73"/>
    </row>
    <row r="707" spans="1:10" ht="15" thickBot="1" x14ac:dyDescent="0.4">
      <c r="A707" s="801"/>
      <c r="B707" s="804"/>
      <c r="C707" s="53"/>
      <c r="D707" s="53"/>
      <c r="E707" s="53"/>
      <c r="F707" s="46"/>
      <c r="G707" s="44" t="s">
        <v>79</v>
      </c>
      <c r="H707" s="47"/>
      <c r="I707" s="44"/>
      <c r="J707" s="73"/>
    </row>
    <row r="708" spans="1:10" ht="15" thickBot="1" x14ac:dyDescent="0.4">
      <c r="A708" s="801"/>
      <c r="B708" s="804"/>
      <c r="C708" s="53"/>
      <c r="D708" s="53"/>
      <c r="E708" s="53"/>
      <c r="F708" s="46"/>
      <c r="G708" s="44" t="s">
        <v>19</v>
      </c>
      <c r="H708" s="47"/>
      <c r="I708" s="44"/>
      <c r="J708" s="73"/>
    </row>
    <row r="709" spans="1:10" ht="15" customHeight="1" thickBot="1" x14ac:dyDescent="0.4">
      <c r="A709" s="801"/>
      <c r="B709" s="804"/>
      <c r="C709" s="53"/>
      <c r="D709" s="53"/>
      <c r="E709" s="53"/>
      <c r="F709" s="46"/>
      <c r="G709" s="44" t="s">
        <v>80</v>
      </c>
      <c r="H709" s="47"/>
      <c r="I709" s="44"/>
      <c r="J709" s="73"/>
    </row>
    <row r="710" spans="1:10" ht="15" customHeight="1" thickBot="1" x14ac:dyDescent="0.4">
      <c r="A710" s="801"/>
      <c r="B710" s="804"/>
      <c r="C710" s="53"/>
      <c r="D710" s="53"/>
      <c r="E710" s="53"/>
      <c r="F710" s="46"/>
      <c r="G710" s="44" t="s">
        <v>588</v>
      </c>
      <c r="H710" s="47"/>
      <c r="I710" s="44"/>
      <c r="J710" s="73"/>
    </row>
    <row r="711" spans="1:10" ht="15" customHeight="1" thickBot="1" x14ac:dyDescent="0.4">
      <c r="A711" s="801"/>
      <c r="B711" s="804"/>
      <c r="C711" s="53"/>
      <c r="D711" s="53"/>
      <c r="E711" s="53"/>
      <c r="F711" s="46"/>
      <c r="G711" s="44" t="s">
        <v>523</v>
      </c>
      <c r="H711" s="47"/>
      <c r="I711" s="44"/>
      <c r="J711" s="73"/>
    </row>
    <row r="712" spans="1:10" ht="15" thickBot="1" x14ac:dyDescent="0.4">
      <c r="A712" s="801"/>
      <c r="B712" s="804"/>
      <c r="C712" s="53"/>
      <c r="D712" s="53"/>
      <c r="E712" s="53"/>
      <c r="F712" s="46"/>
      <c r="G712" s="44" t="s">
        <v>20</v>
      </c>
      <c r="H712" s="47"/>
      <c r="I712" s="44"/>
      <c r="J712" s="73"/>
    </row>
    <row r="713" spans="1:10" ht="15" thickBot="1" x14ac:dyDescent="0.4">
      <c r="A713" s="802"/>
      <c r="B713" s="805"/>
      <c r="C713" s="58">
        <f>SUM(C705:C709)</f>
        <v>11</v>
      </c>
      <c r="D713" s="58">
        <f>SUM(D705:D709)</f>
        <v>0</v>
      </c>
      <c r="E713" s="58">
        <f>SUM(E705:E709)</f>
        <v>0</v>
      </c>
      <c r="F713" s="50"/>
      <c r="G713" s="49" t="s">
        <v>23</v>
      </c>
      <c r="H713" s="51"/>
      <c r="I713" s="52"/>
      <c r="J713" s="73"/>
    </row>
    <row r="714" spans="1:10" ht="15" thickBot="1" x14ac:dyDescent="0.4">
      <c r="A714" s="38" t="s">
        <v>580</v>
      </c>
      <c r="B714" s="117" t="s">
        <v>581</v>
      </c>
      <c r="C714" s="118"/>
      <c r="D714" s="118"/>
      <c r="E714" s="118"/>
      <c r="F714" s="41" t="s">
        <v>282</v>
      </c>
      <c r="G714" s="119"/>
      <c r="H714" s="120"/>
      <c r="I714" s="121"/>
      <c r="J714" s="73"/>
    </row>
    <row r="715" spans="1:10" ht="15" thickBot="1" x14ac:dyDescent="0.4">
      <c r="A715" s="800" t="s">
        <v>582</v>
      </c>
      <c r="B715" s="806" t="s">
        <v>583</v>
      </c>
      <c r="C715" s="132">
        <f>C721*1</f>
        <v>0</v>
      </c>
      <c r="D715" s="132">
        <f>D721*1</f>
        <v>0</v>
      </c>
      <c r="E715" s="132">
        <f>E721*1</f>
        <v>0</v>
      </c>
      <c r="F715" s="122" t="s">
        <v>282</v>
      </c>
      <c r="G715" s="108" t="s">
        <v>18</v>
      </c>
      <c r="H715" s="110">
        <v>288724610</v>
      </c>
      <c r="I715" s="108">
        <v>0</v>
      </c>
      <c r="J715" s="73"/>
    </row>
    <row r="716" spans="1:10" ht="15" thickBot="1" x14ac:dyDescent="0.4">
      <c r="A716" s="801"/>
      <c r="B716" s="807"/>
      <c r="C716" s="132">
        <f t="shared" ref="C716:E719" si="24">C722*1</f>
        <v>100</v>
      </c>
      <c r="D716" s="132">
        <f t="shared" si="24"/>
        <v>176.5</v>
      </c>
      <c r="E716" s="132">
        <f t="shared" si="24"/>
        <v>0</v>
      </c>
      <c r="F716" s="109"/>
      <c r="G716" s="108" t="s">
        <v>21</v>
      </c>
      <c r="H716" s="111"/>
      <c r="I716" s="108"/>
      <c r="J716" s="73"/>
    </row>
    <row r="717" spans="1:10" ht="15" thickBot="1" x14ac:dyDescent="0.4">
      <c r="A717" s="801"/>
      <c r="B717" s="807"/>
      <c r="C717" s="132">
        <f t="shared" si="24"/>
        <v>0</v>
      </c>
      <c r="D717" s="132">
        <f t="shared" si="24"/>
        <v>0</v>
      </c>
      <c r="E717" s="132">
        <f t="shared" si="24"/>
        <v>0</v>
      </c>
      <c r="F717" s="109"/>
      <c r="G717" s="108" t="s">
        <v>79</v>
      </c>
      <c r="H717" s="111"/>
      <c r="I717" s="108"/>
      <c r="J717" s="73"/>
    </row>
    <row r="718" spans="1:10" ht="15" thickBot="1" x14ac:dyDescent="0.4">
      <c r="A718" s="801"/>
      <c r="B718" s="807"/>
      <c r="C718" s="132">
        <f t="shared" si="24"/>
        <v>700</v>
      </c>
      <c r="D718" s="132">
        <f t="shared" si="24"/>
        <v>1200</v>
      </c>
      <c r="E718" s="132">
        <f t="shared" si="24"/>
        <v>100</v>
      </c>
      <c r="F718" s="109"/>
      <c r="G718" s="108" t="s">
        <v>19</v>
      </c>
      <c r="H718" s="111"/>
      <c r="I718" s="108"/>
      <c r="J718" s="73"/>
    </row>
    <row r="719" spans="1:10" ht="15" thickBot="1" x14ac:dyDescent="0.4">
      <c r="A719" s="801"/>
      <c r="B719" s="807"/>
      <c r="C719" s="132">
        <f>C725*1</f>
        <v>0</v>
      </c>
      <c r="D719" s="132">
        <f t="shared" si="24"/>
        <v>0</v>
      </c>
      <c r="E719" s="132">
        <f t="shared" si="24"/>
        <v>0</v>
      </c>
      <c r="F719" s="109"/>
      <c r="G719" s="108" t="s">
        <v>80</v>
      </c>
      <c r="H719" s="111"/>
      <c r="I719" s="108"/>
      <c r="J719" s="73"/>
    </row>
    <row r="720" spans="1:10" ht="21" customHeight="1" thickBot="1" x14ac:dyDescent="0.4">
      <c r="A720" s="802"/>
      <c r="B720" s="808"/>
      <c r="C720" s="58">
        <f>SUM(C715:C719)</f>
        <v>800</v>
      </c>
      <c r="D720" s="58">
        <f>SUM(D715:D719)</f>
        <v>1376.5</v>
      </c>
      <c r="E720" s="58">
        <f>SUM(E715:E719)</f>
        <v>100</v>
      </c>
      <c r="F720" s="50"/>
      <c r="G720" s="49" t="s">
        <v>23</v>
      </c>
      <c r="H720" s="51"/>
      <c r="I720" s="52"/>
      <c r="J720" s="73"/>
    </row>
    <row r="721" spans="1:10" ht="15" thickBot="1" x14ac:dyDescent="0.4">
      <c r="A721" s="818" t="s">
        <v>577</v>
      </c>
      <c r="B721" s="803" t="s">
        <v>1718</v>
      </c>
      <c r="C721" s="107"/>
      <c r="D721" s="107"/>
      <c r="E721" s="107"/>
      <c r="F721" s="109"/>
      <c r="G721" s="108" t="s">
        <v>18</v>
      </c>
      <c r="H721" s="110">
        <v>288724610</v>
      </c>
      <c r="I721" s="108">
        <v>0</v>
      </c>
      <c r="J721" s="73"/>
    </row>
    <row r="722" spans="1:10" ht="15" thickBot="1" x14ac:dyDescent="0.4">
      <c r="A722" s="819"/>
      <c r="B722" s="804"/>
      <c r="C722" s="107">
        <v>100</v>
      </c>
      <c r="D722" s="107">
        <v>176.5</v>
      </c>
      <c r="E722" s="107"/>
      <c r="F722" s="109"/>
      <c r="G722" s="108" t="s">
        <v>21</v>
      </c>
      <c r="H722" s="110"/>
      <c r="I722" s="108"/>
      <c r="J722" s="73"/>
    </row>
    <row r="723" spans="1:10" ht="18.649999999999999" customHeight="1" thickBot="1" x14ac:dyDescent="0.4">
      <c r="A723" s="819"/>
      <c r="B723" s="804"/>
      <c r="C723" s="107"/>
      <c r="D723" s="107"/>
      <c r="E723" s="107"/>
      <c r="F723" s="109"/>
      <c r="G723" s="108" t="s">
        <v>79</v>
      </c>
      <c r="H723" s="110"/>
      <c r="I723" s="108"/>
      <c r="J723" s="73"/>
    </row>
    <row r="724" spans="1:10" ht="16.25" customHeight="1" thickBot="1" x14ac:dyDescent="0.4">
      <c r="A724" s="819"/>
      <c r="B724" s="804"/>
      <c r="C724" s="107">
        <v>700</v>
      </c>
      <c r="D724" s="107">
        <v>1200</v>
      </c>
      <c r="E724" s="107">
        <v>100</v>
      </c>
      <c r="F724" s="109"/>
      <c r="G724" s="108" t="s">
        <v>19</v>
      </c>
      <c r="H724" s="110"/>
      <c r="I724" s="108"/>
      <c r="J724" s="73"/>
    </row>
    <row r="725" spans="1:10" ht="18.649999999999999" customHeight="1" thickBot="1" x14ac:dyDescent="0.4">
      <c r="A725" s="819"/>
      <c r="B725" s="804"/>
      <c r="C725" s="107"/>
      <c r="D725" s="107"/>
      <c r="E725" s="107"/>
      <c r="F725" s="109"/>
      <c r="G725" s="108" t="s">
        <v>80</v>
      </c>
      <c r="H725" s="110"/>
      <c r="I725" s="108"/>
      <c r="J725" s="73"/>
    </row>
    <row r="726" spans="1:10" ht="20.399999999999999" customHeight="1" thickBot="1" x14ac:dyDescent="0.4">
      <c r="A726" s="820"/>
      <c r="B726" s="805"/>
      <c r="C726" s="54">
        <f>SUM(C721:C725)</f>
        <v>800</v>
      </c>
      <c r="D726" s="54">
        <f>SUM(D721:D725)</f>
        <v>1376.5</v>
      </c>
      <c r="E726" s="54">
        <f>SUM(E721:E725)</f>
        <v>100</v>
      </c>
      <c r="F726" s="50"/>
      <c r="G726" s="49" t="s">
        <v>23</v>
      </c>
      <c r="H726" s="51"/>
      <c r="I726" s="52"/>
      <c r="J726" s="73"/>
    </row>
    <row r="727" spans="1:10" ht="15" customHeight="1" thickBot="1" x14ac:dyDescent="0.4">
      <c r="A727" s="48"/>
      <c r="B727" s="55" t="s">
        <v>203</v>
      </c>
      <c r="C727" s="72"/>
      <c r="D727" s="72"/>
      <c r="E727" s="72"/>
      <c r="F727" s="56"/>
      <c r="G727" s="43"/>
      <c r="H727" s="45"/>
      <c r="I727" s="45"/>
      <c r="J727" s="73"/>
    </row>
    <row r="728" spans="1:10" ht="21" customHeight="1" thickBot="1" x14ac:dyDescent="0.4">
      <c r="A728" s="59"/>
      <c r="B728" s="60" t="s">
        <v>595</v>
      </c>
      <c r="C728" s="61">
        <f>C729-C155-C279-C263</f>
        <v>32276.399999999994</v>
      </c>
      <c r="D728" s="61">
        <f>D729-D155-D279-D263</f>
        <v>49048.7</v>
      </c>
      <c r="E728" s="61">
        <f>E729-E155-E279-E263</f>
        <v>20245.399999999998</v>
      </c>
      <c r="F728" s="62"/>
      <c r="G728" s="60"/>
      <c r="H728" s="63"/>
      <c r="I728" s="64"/>
      <c r="J728" s="73"/>
    </row>
    <row r="729" spans="1:10" ht="15" thickBot="1" x14ac:dyDescent="0.4">
      <c r="A729" s="65"/>
      <c r="B729" s="66" t="s">
        <v>457</v>
      </c>
      <c r="C729" s="67">
        <f>C59+C91+C113+C156+C191+C207+C304+C326+C379+C431+C457+C472+C492+C513+C577+C583+C592+C655+C696+C720</f>
        <v>32851.399999999994</v>
      </c>
      <c r="D729" s="67">
        <f>D59+D91+D113+D156+D191+D207+D304+D326+D379+D431+D457+D472+D492+D513+D577+D583+D592+D655+D696+D720</f>
        <v>49048.7</v>
      </c>
      <c r="E729" s="67">
        <f>E59+E91+E113+E156+E191+E207+E304+E326+E379+E431+E457+E472+E492+E513+E577+E583+E592+E655+E696+E720</f>
        <v>20245.399999999998</v>
      </c>
      <c r="F729" s="68"/>
      <c r="G729" s="69"/>
      <c r="H729" s="70"/>
      <c r="I729" s="71"/>
      <c r="J729" s="73"/>
    </row>
    <row r="730" spans="1:10" x14ac:dyDescent="0.35">
      <c r="A730" s="73"/>
      <c r="B730" s="152" t="s">
        <v>596</v>
      </c>
      <c r="C730" s="153">
        <f>C69+C123+C135+C224+C236+C242+C254+C314+C383+C389+C396+C402+C409+C421+C435+C441+C447+C496+C536+C542+C548+C554+C560+C566+C602+C608+C632+C683+C724</f>
        <v>11803.4</v>
      </c>
      <c r="D730" s="153">
        <f>D76+D123+D135+D224+D236+D242+D254+D314+D383+D389+D396+D402+D409+D421+D435+D441+D447+D496+D536+D542+D548+D554+D560+D566+D602+D608+D632+D683</f>
        <v>27937.1</v>
      </c>
      <c r="E730" s="153">
        <f>E76+E123+E135+E224+E236+E242+E254+E314+E383+E389+E396+E402+E409+E421+E435+E441+E447+E496+E536+E542+E548+E554+E560+E566+E602+E608+E632+E683</f>
        <v>14198.8</v>
      </c>
      <c r="F730" s="73"/>
      <c r="G730" s="73"/>
      <c r="H730" s="73"/>
      <c r="I730" s="73"/>
      <c r="J730" s="73"/>
    </row>
    <row r="731" spans="1:10" x14ac:dyDescent="0.35">
      <c r="A731" s="73"/>
      <c r="B731" s="152"/>
      <c r="C731" s="153"/>
      <c r="D731" s="153"/>
      <c r="E731" s="153"/>
      <c r="F731" s="73"/>
      <c r="G731" s="73"/>
      <c r="H731" s="73"/>
      <c r="I731" s="73"/>
      <c r="J731" s="73"/>
    </row>
    <row r="732" spans="1:10" ht="15" thickBot="1" x14ac:dyDescent="0.4">
      <c r="A732" s="724" t="s">
        <v>1719</v>
      </c>
      <c r="B732" s="73"/>
      <c r="C732" s="5"/>
      <c r="D732" s="5"/>
      <c r="E732" s="5"/>
      <c r="F732" s="6"/>
      <c r="G732" s="7"/>
      <c r="H732" s="7"/>
      <c r="I732" s="7"/>
      <c r="J732" s="73"/>
    </row>
    <row r="733" spans="1:10" ht="58" thickBot="1" x14ac:dyDescent="0.4">
      <c r="A733" s="8" t="s">
        <v>5</v>
      </c>
      <c r="B733" s="9" t="s">
        <v>209</v>
      </c>
      <c r="C733" s="9" t="s">
        <v>11</v>
      </c>
      <c r="D733" s="9" t="s">
        <v>574</v>
      </c>
      <c r="E733" s="9" t="s">
        <v>674</v>
      </c>
      <c r="F733" s="9" t="s">
        <v>6</v>
      </c>
      <c r="G733" s="9" t="s">
        <v>17</v>
      </c>
      <c r="H733" s="9" t="s">
        <v>12</v>
      </c>
      <c r="I733" s="9" t="s">
        <v>34</v>
      </c>
      <c r="J733" s="73"/>
    </row>
    <row r="734" spans="1:10" ht="15" customHeight="1" thickBot="1" x14ac:dyDescent="0.4">
      <c r="A734" s="10">
        <v>1</v>
      </c>
      <c r="B734" s="11">
        <v>2</v>
      </c>
      <c r="C734" s="11">
        <v>3</v>
      </c>
      <c r="D734" s="11">
        <v>4</v>
      </c>
      <c r="E734" s="11">
        <v>5</v>
      </c>
      <c r="F734" s="11">
        <v>6</v>
      </c>
      <c r="G734" s="11">
        <v>7</v>
      </c>
      <c r="H734" s="11">
        <v>8</v>
      </c>
      <c r="I734" s="11">
        <v>9</v>
      </c>
      <c r="J734" s="73"/>
    </row>
    <row r="735" spans="1:10" ht="15" thickBot="1" x14ac:dyDescent="0.4">
      <c r="A735" s="34" t="s">
        <v>15</v>
      </c>
      <c r="B735" s="35" t="s">
        <v>155</v>
      </c>
      <c r="C735" s="36"/>
      <c r="D735" s="36"/>
      <c r="E735" s="36"/>
      <c r="F735" s="37" t="s">
        <v>154</v>
      </c>
      <c r="G735" s="35"/>
      <c r="H735" s="36"/>
      <c r="I735" s="36"/>
      <c r="J735" s="73"/>
    </row>
    <row r="736" spans="1:10" ht="26.5" thickBot="1" x14ac:dyDescent="0.4">
      <c r="A736" s="38" t="s">
        <v>14</v>
      </c>
      <c r="B736" s="39" t="s">
        <v>210</v>
      </c>
      <c r="C736" s="40"/>
      <c r="D736" s="40"/>
      <c r="E736" s="40"/>
      <c r="F736" s="41" t="s">
        <v>165</v>
      </c>
      <c r="G736" s="39"/>
      <c r="H736" s="40"/>
      <c r="I736" s="40"/>
      <c r="J736" s="73"/>
    </row>
    <row r="737" spans="1:10" ht="15" customHeight="1" thickBot="1" x14ac:dyDescent="0.4">
      <c r="A737" s="801" t="s">
        <v>78</v>
      </c>
      <c r="B737" s="815" t="s">
        <v>211</v>
      </c>
      <c r="C737" s="56"/>
      <c r="D737" s="56"/>
      <c r="E737" s="56"/>
      <c r="F737" s="12"/>
      <c r="G737" s="44" t="s">
        <v>18</v>
      </c>
      <c r="H737" s="45">
        <v>288724610</v>
      </c>
      <c r="I737" s="86" t="s">
        <v>213</v>
      </c>
      <c r="J737" s="73"/>
    </row>
    <row r="738" spans="1:10" ht="15" thickBot="1" x14ac:dyDescent="0.4">
      <c r="A738" s="801"/>
      <c r="B738" s="816"/>
      <c r="C738" s="56"/>
      <c r="D738" s="56"/>
      <c r="E738" s="56"/>
      <c r="F738" s="46"/>
      <c r="G738" s="44" t="s">
        <v>21</v>
      </c>
      <c r="H738" s="47"/>
      <c r="I738" s="86"/>
      <c r="J738" s="73"/>
    </row>
    <row r="739" spans="1:10" ht="15" thickBot="1" x14ac:dyDescent="0.4">
      <c r="A739" s="802"/>
      <c r="B739" s="817"/>
      <c r="C739" s="56"/>
      <c r="D739" s="56"/>
      <c r="E739" s="56"/>
      <c r="F739" s="46"/>
      <c r="G739" s="43" t="s">
        <v>23</v>
      </c>
      <c r="H739" s="47"/>
      <c r="I739" s="86"/>
      <c r="J739" s="73"/>
    </row>
    <row r="740" spans="1:10" ht="15" customHeight="1" thickBot="1" x14ac:dyDescent="0.4">
      <c r="A740" s="801" t="s">
        <v>24</v>
      </c>
      <c r="B740" s="815" t="s">
        <v>212</v>
      </c>
      <c r="C740" s="53">
        <v>125</v>
      </c>
      <c r="D740" s="53">
        <v>140</v>
      </c>
      <c r="E740" s="53">
        <v>145</v>
      </c>
      <c r="F740" s="12"/>
      <c r="G740" s="44" t="s">
        <v>18</v>
      </c>
      <c r="H740" s="45">
        <v>288724610</v>
      </c>
      <c r="I740" s="86" t="s">
        <v>75</v>
      </c>
      <c r="J740" s="73"/>
    </row>
    <row r="741" spans="1:10" ht="15" thickBot="1" x14ac:dyDescent="0.4">
      <c r="A741" s="801"/>
      <c r="B741" s="816"/>
      <c r="C741" s="56"/>
      <c r="D741" s="56"/>
      <c r="E741" s="56"/>
      <c r="F741" s="46"/>
      <c r="G741" s="44" t="s">
        <v>21</v>
      </c>
      <c r="H741" s="47"/>
      <c r="I741" s="44"/>
      <c r="J741" s="73"/>
    </row>
    <row r="742" spans="1:10" ht="15" thickBot="1" x14ac:dyDescent="0.4">
      <c r="A742" s="802"/>
      <c r="B742" s="817"/>
      <c r="C742" s="42">
        <f>C740+C741</f>
        <v>125</v>
      </c>
      <c r="D742" s="42">
        <f>D740+D741</f>
        <v>140</v>
      </c>
      <c r="E742" s="42">
        <f>E740+E741</f>
        <v>145</v>
      </c>
      <c r="F742" s="46"/>
      <c r="G742" s="43" t="s">
        <v>23</v>
      </c>
      <c r="H742" s="47"/>
      <c r="I742" s="44"/>
      <c r="J742" s="73"/>
    </row>
    <row r="743" spans="1:10" ht="15" thickBot="1" x14ac:dyDescent="0.4">
      <c r="A743" s="801" t="s">
        <v>26</v>
      </c>
      <c r="B743" s="815" t="s">
        <v>214</v>
      </c>
      <c r="C743" s="53">
        <v>70</v>
      </c>
      <c r="D743" s="53">
        <v>55</v>
      </c>
      <c r="E743" s="53">
        <v>50</v>
      </c>
      <c r="F743" s="12"/>
      <c r="G743" s="44" t="s">
        <v>18</v>
      </c>
      <c r="H743" s="45">
        <v>288724610</v>
      </c>
      <c r="I743" s="86" t="s">
        <v>75</v>
      </c>
      <c r="J743" s="73"/>
    </row>
    <row r="744" spans="1:10" ht="15" thickBot="1" x14ac:dyDescent="0.4">
      <c r="A744" s="801"/>
      <c r="B744" s="816"/>
      <c r="C744" s="56"/>
      <c r="D744" s="56"/>
      <c r="E744" s="56"/>
      <c r="F744" s="12"/>
      <c r="G744" s="44" t="s">
        <v>21</v>
      </c>
      <c r="H744" s="47"/>
      <c r="I744" s="44"/>
      <c r="J744" s="73"/>
    </row>
    <row r="745" spans="1:10" ht="18.649999999999999" customHeight="1" thickBot="1" x14ac:dyDescent="0.4">
      <c r="A745" s="802"/>
      <c r="B745" s="817"/>
      <c r="C745" s="42">
        <f>C743+C744</f>
        <v>70</v>
      </c>
      <c r="D745" s="42">
        <f>D743+D744</f>
        <v>55</v>
      </c>
      <c r="E745" s="42">
        <f>E743+E744</f>
        <v>50</v>
      </c>
      <c r="F745" s="12"/>
      <c r="G745" s="43" t="s">
        <v>23</v>
      </c>
      <c r="H745" s="47"/>
      <c r="I745" s="44"/>
      <c r="J745" s="73"/>
    </row>
    <row r="746" spans="1:10" ht="18" customHeight="1" thickBot="1" x14ac:dyDescent="0.4">
      <c r="A746" s="48"/>
      <c r="B746" s="55" t="s">
        <v>84</v>
      </c>
      <c r="C746" s="56"/>
      <c r="D746" s="56"/>
      <c r="E746" s="56"/>
      <c r="F746" s="56"/>
      <c r="G746" s="43"/>
      <c r="H746" s="45"/>
      <c r="I746" s="45"/>
      <c r="J746" s="73"/>
    </row>
    <row r="747" spans="1:10" ht="20" customHeight="1" thickBot="1" x14ac:dyDescent="0.4">
      <c r="A747" s="34" t="s">
        <v>85</v>
      </c>
      <c r="B747" s="35" t="s">
        <v>215</v>
      </c>
      <c r="C747" s="36"/>
      <c r="D747" s="36"/>
      <c r="E747" s="36"/>
      <c r="F747" s="37" t="s">
        <v>171</v>
      </c>
      <c r="G747" s="35"/>
      <c r="H747" s="36"/>
      <c r="I747" s="36"/>
      <c r="J747" s="73"/>
    </row>
    <row r="748" spans="1:10" ht="29.4" customHeight="1" thickBot="1" x14ac:dyDescent="0.4">
      <c r="A748" s="38" t="s">
        <v>86</v>
      </c>
      <c r="B748" s="39" t="s">
        <v>216</v>
      </c>
      <c r="C748" s="40"/>
      <c r="D748" s="40"/>
      <c r="E748" s="40"/>
      <c r="F748" s="41" t="s">
        <v>173</v>
      </c>
      <c r="G748" s="39"/>
      <c r="H748" s="40"/>
      <c r="I748" s="40"/>
      <c r="J748" s="73"/>
    </row>
    <row r="749" spans="1:10" ht="15" thickBot="1" x14ac:dyDescent="0.4">
      <c r="A749" s="801" t="s">
        <v>89</v>
      </c>
      <c r="B749" s="815" t="s">
        <v>217</v>
      </c>
      <c r="C749" s="53">
        <v>75</v>
      </c>
      <c r="D749" s="53">
        <v>76</v>
      </c>
      <c r="E749" s="53">
        <v>77</v>
      </c>
      <c r="F749" s="12"/>
      <c r="G749" s="44" t="s">
        <v>18</v>
      </c>
      <c r="H749" s="45">
        <v>288724610</v>
      </c>
      <c r="I749" s="86" t="s">
        <v>213</v>
      </c>
      <c r="J749" s="73"/>
    </row>
    <row r="750" spans="1:10" ht="15" thickBot="1" x14ac:dyDescent="0.4">
      <c r="A750" s="801"/>
      <c r="B750" s="816"/>
      <c r="C750" s="56"/>
      <c r="D750" s="56"/>
      <c r="E750" s="56"/>
      <c r="F750" s="46"/>
      <c r="G750" s="44" t="s">
        <v>21</v>
      </c>
      <c r="H750" s="47"/>
      <c r="I750" s="86"/>
      <c r="J750" s="73"/>
    </row>
    <row r="751" spans="1:10" ht="15" thickBot="1" x14ac:dyDescent="0.4">
      <c r="A751" s="802"/>
      <c r="B751" s="817"/>
      <c r="C751" s="42">
        <f>C749+C750</f>
        <v>75</v>
      </c>
      <c r="D751" s="42">
        <f>D749+D750</f>
        <v>76</v>
      </c>
      <c r="E751" s="42">
        <f>E749+E750</f>
        <v>77</v>
      </c>
      <c r="F751" s="46"/>
      <c r="G751" s="43" t="s">
        <v>23</v>
      </c>
      <c r="H751" s="47"/>
      <c r="I751" s="86"/>
      <c r="J751" s="73"/>
    </row>
    <row r="752" spans="1:10" ht="15" thickBot="1" x14ac:dyDescent="0.4">
      <c r="A752" s="801" t="s">
        <v>99</v>
      </c>
      <c r="B752" s="815" t="s">
        <v>220</v>
      </c>
      <c r="C752" s="56"/>
      <c r="D752" s="56"/>
      <c r="E752" s="56"/>
      <c r="F752" s="12"/>
      <c r="G752" s="44" t="s">
        <v>18</v>
      </c>
      <c r="H752" s="45">
        <v>288724610</v>
      </c>
      <c r="I752" s="86" t="s">
        <v>213</v>
      </c>
      <c r="J752" s="73"/>
    </row>
    <row r="753" spans="1:10" ht="17.399999999999999" customHeight="1" thickBot="1" x14ac:dyDescent="0.4">
      <c r="A753" s="801"/>
      <c r="B753" s="816"/>
      <c r="C753" s="56"/>
      <c r="D753" s="56"/>
      <c r="E753" s="56"/>
      <c r="F753" s="46"/>
      <c r="G753" s="44" t="s">
        <v>21</v>
      </c>
      <c r="H753" s="47"/>
      <c r="I753" s="86"/>
      <c r="J753" s="73"/>
    </row>
    <row r="754" spans="1:10" ht="15" thickBot="1" x14ac:dyDescent="0.4">
      <c r="A754" s="802"/>
      <c r="B754" s="817"/>
      <c r="C754" s="56"/>
      <c r="D754" s="56"/>
      <c r="E754" s="56"/>
      <c r="F754" s="46"/>
      <c r="G754" s="43" t="s">
        <v>23</v>
      </c>
      <c r="H754" s="47"/>
      <c r="I754" s="86"/>
      <c r="J754" s="73"/>
    </row>
    <row r="755" spans="1:10" ht="15" thickBot="1" x14ac:dyDescent="0.4">
      <c r="A755" s="801" t="s">
        <v>218</v>
      </c>
      <c r="B755" s="815" t="s">
        <v>553</v>
      </c>
      <c r="C755" s="56"/>
      <c r="D755" s="56"/>
      <c r="E755" s="56"/>
      <c r="F755" s="12"/>
      <c r="G755" s="44" t="s">
        <v>18</v>
      </c>
      <c r="H755" s="45">
        <v>288724610</v>
      </c>
      <c r="I755" s="86" t="s">
        <v>608</v>
      </c>
      <c r="J755" s="73"/>
    </row>
    <row r="756" spans="1:10" ht="15" thickBot="1" x14ac:dyDescent="0.4">
      <c r="A756" s="801"/>
      <c r="B756" s="816"/>
      <c r="C756" s="56"/>
      <c r="D756" s="56"/>
      <c r="E756" s="56"/>
      <c r="F756" s="46"/>
      <c r="G756" s="44" t="s">
        <v>21</v>
      </c>
      <c r="H756" s="47"/>
      <c r="I756" s="86"/>
      <c r="J756" s="73"/>
    </row>
    <row r="757" spans="1:10" ht="15" customHeight="1" thickBot="1" x14ac:dyDescent="0.4">
      <c r="A757" s="802"/>
      <c r="B757" s="817"/>
      <c r="C757" s="56"/>
      <c r="D757" s="56"/>
      <c r="E757" s="56"/>
      <c r="F757" s="46"/>
      <c r="G757" s="43" t="s">
        <v>23</v>
      </c>
      <c r="H757" s="47"/>
      <c r="I757" s="86"/>
      <c r="J757" s="73"/>
    </row>
    <row r="758" spans="1:10" ht="15" thickBot="1" x14ac:dyDescent="0.4">
      <c r="A758" s="801" t="s">
        <v>219</v>
      </c>
      <c r="B758" s="815" t="s">
        <v>221</v>
      </c>
      <c r="C758" s="53">
        <v>107.6</v>
      </c>
      <c r="D758" s="53">
        <v>287.60000000000002</v>
      </c>
      <c r="E758" s="53">
        <v>187.6</v>
      </c>
      <c r="F758" s="12"/>
      <c r="G758" s="44" t="s">
        <v>18</v>
      </c>
      <c r="H758" s="45">
        <v>288724610</v>
      </c>
      <c r="I758" s="86" t="s">
        <v>213</v>
      </c>
      <c r="J758" s="73"/>
    </row>
    <row r="759" spans="1:10" ht="15" thickBot="1" x14ac:dyDescent="0.4">
      <c r="A759" s="801"/>
      <c r="B759" s="816"/>
      <c r="C759" s="53">
        <v>378.3</v>
      </c>
      <c r="D759" s="53">
        <v>58</v>
      </c>
      <c r="E759" s="53">
        <v>58</v>
      </c>
      <c r="F759" s="46"/>
      <c r="G759" s="44" t="s">
        <v>21</v>
      </c>
      <c r="H759" s="47"/>
      <c r="I759" s="86"/>
      <c r="J759" s="73"/>
    </row>
    <row r="760" spans="1:10" ht="15" thickBot="1" x14ac:dyDescent="0.4">
      <c r="A760" s="801"/>
      <c r="B760" s="816"/>
      <c r="C760" s="53"/>
      <c r="D760" s="53"/>
      <c r="E760" s="53"/>
      <c r="F760" s="46"/>
      <c r="G760" s="44" t="s">
        <v>20</v>
      </c>
      <c r="H760" s="47"/>
      <c r="I760" s="86"/>
      <c r="J760" s="73"/>
    </row>
    <row r="761" spans="1:10" ht="15" customHeight="1" thickBot="1" x14ac:dyDescent="0.4">
      <c r="A761" s="802"/>
      <c r="B761" s="817"/>
      <c r="C761" s="42">
        <f>C758+C759+C760</f>
        <v>485.9</v>
      </c>
      <c r="D761" s="42">
        <f>D758+D759+D760</f>
        <v>345.6</v>
      </c>
      <c r="E761" s="42">
        <f>E758+E759+E760</f>
        <v>245.6</v>
      </c>
      <c r="F761" s="46"/>
      <c r="G761" s="43" t="s">
        <v>23</v>
      </c>
      <c r="H761" s="47"/>
      <c r="I761" s="86"/>
      <c r="J761" s="73"/>
    </row>
    <row r="762" spans="1:10" ht="15" thickBot="1" x14ac:dyDescent="0.4">
      <c r="A762" s="34" t="s">
        <v>85</v>
      </c>
      <c r="B762" s="35" t="s">
        <v>215</v>
      </c>
      <c r="C762" s="36"/>
      <c r="D762" s="36"/>
      <c r="E762" s="36"/>
      <c r="F762" s="37" t="s">
        <v>171</v>
      </c>
      <c r="G762" s="35"/>
      <c r="H762" s="36"/>
      <c r="I762" s="36"/>
      <c r="J762" s="73"/>
    </row>
    <row r="763" spans="1:10" ht="26.5" thickBot="1" x14ac:dyDescent="0.4">
      <c r="A763" s="38" t="s">
        <v>222</v>
      </c>
      <c r="B763" s="39" t="s">
        <v>224</v>
      </c>
      <c r="C763" s="40"/>
      <c r="D763" s="40"/>
      <c r="E763" s="40"/>
      <c r="F763" s="41" t="s">
        <v>223</v>
      </c>
      <c r="G763" s="39"/>
      <c r="H763" s="40"/>
      <c r="I763" s="40"/>
      <c r="J763" s="73"/>
    </row>
    <row r="764" spans="1:10" ht="15" customHeight="1" thickBot="1" x14ac:dyDescent="0.4">
      <c r="A764" s="801" t="s">
        <v>225</v>
      </c>
      <c r="B764" s="815" t="s">
        <v>226</v>
      </c>
      <c r="C764" s="56"/>
      <c r="D764" s="53">
        <v>50</v>
      </c>
      <c r="E764" s="53">
        <v>50</v>
      </c>
      <c r="F764" s="12"/>
      <c r="G764" s="44" t="s">
        <v>18</v>
      </c>
      <c r="H764" s="45">
        <v>288724610</v>
      </c>
      <c r="I764" s="86" t="s">
        <v>213</v>
      </c>
      <c r="J764" s="73"/>
    </row>
    <row r="765" spans="1:10" ht="15" thickBot="1" x14ac:dyDescent="0.4">
      <c r="A765" s="802"/>
      <c r="B765" s="817"/>
      <c r="C765" s="56"/>
      <c r="D765" s="56"/>
      <c r="E765" s="56"/>
      <c r="F765" s="46"/>
      <c r="G765" s="43" t="s">
        <v>23</v>
      </c>
      <c r="H765" s="47"/>
      <c r="I765" s="86"/>
      <c r="J765" s="73"/>
    </row>
    <row r="766" spans="1:10" ht="15" thickBot="1" x14ac:dyDescent="0.4">
      <c r="A766" s="801" t="s">
        <v>227</v>
      </c>
      <c r="B766" s="815" t="s">
        <v>229</v>
      </c>
      <c r="C766" s="56"/>
      <c r="D766" s="53">
        <v>50</v>
      </c>
      <c r="E766" s="53">
        <v>50</v>
      </c>
      <c r="F766" s="12"/>
      <c r="G766" s="44" t="s">
        <v>18</v>
      </c>
      <c r="H766" s="45">
        <v>288724610</v>
      </c>
      <c r="I766" s="86" t="s">
        <v>213</v>
      </c>
      <c r="J766" s="73"/>
    </row>
    <row r="767" spans="1:10" ht="15" customHeight="1" thickBot="1" x14ac:dyDescent="0.4">
      <c r="A767" s="802"/>
      <c r="B767" s="817"/>
      <c r="C767" s="56"/>
      <c r="D767" s="56"/>
      <c r="E767" s="56"/>
      <c r="F767" s="46"/>
      <c r="G767" s="43" t="s">
        <v>23</v>
      </c>
      <c r="H767" s="47"/>
      <c r="I767" s="86"/>
      <c r="J767" s="73"/>
    </row>
    <row r="768" spans="1:10" ht="15" thickBot="1" x14ac:dyDescent="0.4">
      <c r="A768" s="801" t="s">
        <v>228</v>
      </c>
      <c r="B768" s="815" t="s">
        <v>554</v>
      </c>
      <c r="C768" s="53">
        <v>50</v>
      </c>
      <c r="D768" s="53">
        <v>50</v>
      </c>
      <c r="E768" s="53">
        <v>50</v>
      </c>
      <c r="F768" s="12"/>
      <c r="G768" s="44" t="s">
        <v>18</v>
      </c>
      <c r="H768" s="45">
        <v>288724610</v>
      </c>
      <c r="I768" s="86" t="s">
        <v>213</v>
      </c>
      <c r="J768" s="73"/>
    </row>
    <row r="769" spans="1:10" ht="15" thickBot="1" x14ac:dyDescent="0.4">
      <c r="A769" s="802"/>
      <c r="B769" s="817"/>
      <c r="C769" s="56"/>
      <c r="D769" s="56"/>
      <c r="E769" s="56"/>
      <c r="F769" s="46"/>
      <c r="G769" s="43" t="s">
        <v>23</v>
      </c>
      <c r="H769" s="47"/>
      <c r="I769" s="86"/>
      <c r="J769" s="73"/>
    </row>
    <row r="770" spans="1:10" ht="15" thickBot="1" x14ac:dyDescent="0.4">
      <c r="A770" s="801" t="s">
        <v>230</v>
      </c>
      <c r="B770" s="815" t="s">
        <v>555</v>
      </c>
      <c r="C770" s="56"/>
      <c r="D770" s="53"/>
      <c r="E770" s="53"/>
      <c r="F770" s="12"/>
      <c r="G770" s="44" t="s">
        <v>18</v>
      </c>
      <c r="H770" s="45">
        <v>288724610</v>
      </c>
      <c r="I770" s="86" t="s">
        <v>213</v>
      </c>
      <c r="J770" s="73"/>
    </row>
    <row r="771" spans="1:10" ht="30" customHeight="1" thickBot="1" x14ac:dyDescent="0.4">
      <c r="A771" s="802"/>
      <c r="B771" s="817"/>
      <c r="C771" s="56"/>
      <c r="D771" s="56"/>
      <c r="E771" s="56"/>
      <c r="F771" s="46"/>
      <c r="G771" s="43" t="s">
        <v>23</v>
      </c>
      <c r="H771" s="47"/>
      <c r="I771" s="86"/>
      <c r="J771" s="73"/>
    </row>
    <row r="772" spans="1:10" ht="15" thickBot="1" x14ac:dyDescent="0.4">
      <c r="A772" s="48"/>
      <c r="B772" s="55" t="s">
        <v>102</v>
      </c>
      <c r="C772" s="42">
        <f>C764+C766+C768+C770</f>
        <v>50</v>
      </c>
      <c r="D772" s="42">
        <f t="shared" ref="D772:E772" si="25">D764+D766+D768+D770</f>
        <v>150</v>
      </c>
      <c r="E772" s="42">
        <f t="shared" si="25"/>
        <v>150</v>
      </c>
      <c r="F772" s="56"/>
      <c r="G772" s="43"/>
      <c r="H772" s="45"/>
      <c r="I772" s="45"/>
      <c r="J772" s="73"/>
    </row>
    <row r="773" spans="1:10" ht="23.4" customHeight="1" thickBot="1" x14ac:dyDescent="0.4">
      <c r="A773" s="65"/>
      <c r="B773" s="66" t="s">
        <v>455</v>
      </c>
      <c r="C773" s="67">
        <f>C742+C745+C751+C761+C772</f>
        <v>805.9</v>
      </c>
      <c r="D773" s="67">
        <f t="shared" ref="D773:E773" si="26">D742+D745+D751+D761+D772</f>
        <v>766.6</v>
      </c>
      <c r="E773" s="67">
        <f t="shared" si="26"/>
        <v>667.6</v>
      </c>
      <c r="F773" s="68"/>
      <c r="G773" s="69"/>
      <c r="H773" s="70"/>
      <c r="I773" s="71"/>
      <c r="J773" s="73"/>
    </row>
    <row r="774" spans="1:10" x14ac:dyDescent="0.35">
      <c r="A774" s="73"/>
      <c r="B774" s="73"/>
      <c r="C774" s="73"/>
      <c r="D774" s="73"/>
      <c r="E774" s="73"/>
      <c r="F774" s="73"/>
      <c r="G774" s="73"/>
      <c r="H774" s="73"/>
      <c r="I774" s="73"/>
      <c r="J774" s="73"/>
    </row>
    <row r="775" spans="1:10" ht="15" thickBot="1" x14ac:dyDescent="0.4">
      <c r="A775" s="724" t="s">
        <v>1720</v>
      </c>
      <c r="B775" s="73"/>
      <c r="C775" s="5"/>
      <c r="D775" s="5"/>
      <c r="E775" s="5"/>
      <c r="F775" s="6"/>
      <c r="G775" s="7"/>
      <c r="H775" s="7"/>
      <c r="I775" s="7"/>
      <c r="J775" s="73"/>
    </row>
    <row r="776" spans="1:10" ht="62" customHeight="1" thickBot="1" x14ac:dyDescent="0.4">
      <c r="A776" s="8" t="s">
        <v>5</v>
      </c>
      <c r="B776" s="9" t="s">
        <v>586</v>
      </c>
      <c r="C776" s="9" t="s">
        <v>11</v>
      </c>
      <c r="D776" s="9" t="s">
        <v>574</v>
      </c>
      <c r="E776" s="9" t="s">
        <v>674</v>
      </c>
      <c r="F776" s="9" t="s">
        <v>6</v>
      </c>
      <c r="G776" s="9" t="s">
        <v>17</v>
      </c>
      <c r="H776" s="9" t="s">
        <v>12</v>
      </c>
      <c r="I776" s="9" t="s">
        <v>34</v>
      </c>
      <c r="J776" s="73"/>
    </row>
    <row r="777" spans="1:10" ht="15" customHeight="1" thickBot="1" x14ac:dyDescent="0.4">
      <c r="A777" s="10">
        <v>1</v>
      </c>
      <c r="B777" s="11">
        <v>2</v>
      </c>
      <c r="C777" s="11">
        <v>3</v>
      </c>
      <c r="D777" s="11">
        <v>4</v>
      </c>
      <c r="E777" s="11">
        <v>5</v>
      </c>
      <c r="F777" s="11">
        <v>6</v>
      </c>
      <c r="G777" s="11">
        <v>7</v>
      </c>
      <c r="H777" s="11">
        <v>8</v>
      </c>
      <c r="I777" s="11">
        <v>9</v>
      </c>
      <c r="J777" s="73"/>
    </row>
    <row r="778" spans="1:10" ht="15" thickBot="1" x14ac:dyDescent="0.4">
      <c r="A778" s="34" t="s">
        <v>15</v>
      </c>
      <c r="B778" s="35" t="s">
        <v>155</v>
      </c>
      <c r="C778" s="36"/>
      <c r="D778" s="36"/>
      <c r="E778" s="36"/>
      <c r="F778" s="37" t="s">
        <v>154</v>
      </c>
      <c r="G778" s="35"/>
      <c r="H778" s="36"/>
      <c r="I778" s="36"/>
      <c r="J778" s="73"/>
    </row>
    <row r="779" spans="1:10" ht="26.5" thickBot="1" x14ac:dyDescent="0.4">
      <c r="A779" s="38" t="s">
        <v>14</v>
      </c>
      <c r="B779" s="39" t="s">
        <v>162</v>
      </c>
      <c r="C779" s="40"/>
      <c r="D779" s="40"/>
      <c r="E779" s="40"/>
      <c r="F779" s="41" t="s">
        <v>161</v>
      </c>
      <c r="G779" s="39"/>
      <c r="H779" s="40"/>
      <c r="I779" s="40"/>
      <c r="J779" s="73"/>
    </row>
    <row r="780" spans="1:10" ht="15" thickBot="1" x14ac:dyDescent="0.4">
      <c r="A780" s="800" t="s">
        <v>78</v>
      </c>
      <c r="B780" s="815" t="s">
        <v>233</v>
      </c>
      <c r="C780" s="53">
        <v>145.69999999999999</v>
      </c>
      <c r="D780" s="53">
        <v>120</v>
      </c>
      <c r="E780" s="53">
        <v>120</v>
      </c>
      <c r="F780" s="12"/>
      <c r="G780" s="44" t="s">
        <v>459</v>
      </c>
      <c r="H780" s="45">
        <v>288724610</v>
      </c>
      <c r="I780" s="86" t="s">
        <v>231</v>
      </c>
      <c r="J780" s="73"/>
    </row>
    <row r="781" spans="1:10" ht="15" thickBot="1" x14ac:dyDescent="0.4">
      <c r="A781" s="801"/>
      <c r="B781" s="816"/>
      <c r="C781" s="53">
        <v>119.2</v>
      </c>
      <c r="D781" s="53"/>
      <c r="E781" s="53"/>
      <c r="F781" s="12"/>
      <c r="G781" s="44" t="s">
        <v>232</v>
      </c>
      <c r="H781" s="47"/>
      <c r="I781" s="86"/>
      <c r="J781" s="73"/>
    </row>
    <row r="782" spans="1:10" ht="15" customHeight="1" thickBot="1" x14ac:dyDescent="0.4">
      <c r="A782" s="801"/>
      <c r="B782" s="816"/>
      <c r="C782" s="53"/>
      <c r="D782" s="53"/>
      <c r="E782" s="53"/>
      <c r="F782" s="12"/>
      <c r="G782" s="44" t="s">
        <v>21</v>
      </c>
      <c r="H782" s="47"/>
      <c r="I782" s="86"/>
      <c r="J782" s="73"/>
    </row>
    <row r="783" spans="1:10" ht="15" thickBot="1" x14ac:dyDescent="0.4">
      <c r="A783" s="801"/>
      <c r="B783" s="816"/>
      <c r="C783" s="53"/>
      <c r="D783" s="53"/>
      <c r="E783" s="53"/>
      <c r="F783" s="46"/>
      <c r="G783" s="44" t="s">
        <v>20</v>
      </c>
      <c r="H783" s="47"/>
      <c r="I783" s="86"/>
      <c r="J783" s="73"/>
    </row>
    <row r="784" spans="1:10" ht="20" customHeight="1" thickBot="1" x14ac:dyDescent="0.4">
      <c r="A784" s="802"/>
      <c r="B784" s="817"/>
      <c r="C784" s="42">
        <f>SUM(C780:C783)</f>
        <v>264.89999999999998</v>
      </c>
      <c r="D784" s="42">
        <f>SUM(D780:D783)</f>
        <v>120</v>
      </c>
      <c r="E784" s="42">
        <f>SUM(E780:E783)</f>
        <v>120</v>
      </c>
      <c r="F784" s="46"/>
      <c r="G784" s="43" t="s">
        <v>23</v>
      </c>
      <c r="H784" s="47"/>
      <c r="I784" s="86"/>
      <c r="J784" s="73"/>
    </row>
    <row r="785" spans="1:10" ht="15" customHeight="1" thickBot="1" x14ac:dyDescent="0.4">
      <c r="A785" s="800" t="s">
        <v>24</v>
      </c>
      <c r="B785" s="815" t="s">
        <v>235</v>
      </c>
      <c r="C785" s="53">
        <v>49</v>
      </c>
      <c r="D785" s="53">
        <v>50</v>
      </c>
      <c r="E785" s="53">
        <v>50</v>
      </c>
      <c r="F785" s="12"/>
      <c r="G785" s="44" t="s">
        <v>459</v>
      </c>
      <c r="H785" s="45">
        <v>288724610</v>
      </c>
      <c r="I785" s="86" t="s">
        <v>231</v>
      </c>
      <c r="J785" s="73"/>
    </row>
    <row r="786" spans="1:10" ht="15" thickBot="1" x14ac:dyDescent="0.4">
      <c r="A786" s="801"/>
      <c r="B786" s="816"/>
      <c r="C786" s="53"/>
      <c r="D786" s="53"/>
      <c r="E786" s="53"/>
      <c r="F786" s="12"/>
      <c r="G786" s="44" t="s">
        <v>232</v>
      </c>
      <c r="H786" s="47"/>
      <c r="I786" s="86"/>
      <c r="J786" s="73"/>
    </row>
    <row r="787" spans="1:10" ht="15" thickBot="1" x14ac:dyDescent="0.4">
      <c r="A787" s="801"/>
      <c r="B787" s="816"/>
      <c r="C787" s="53"/>
      <c r="D787" s="53"/>
      <c r="E787" s="53"/>
      <c r="F787" s="12"/>
      <c r="G787" s="44" t="s">
        <v>21</v>
      </c>
      <c r="H787" s="47"/>
      <c r="I787" s="86"/>
      <c r="J787" s="73"/>
    </row>
    <row r="788" spans="1:10" ht="15" customHeight="1" thickBot="1" x14ac:dyDescent="0.4">
      <c r="A788" s="801"/>
      <c r="B788" s="816"/>
      <c r="C788" s="53"/>
      <c r="D788" s="53"/>
      <c r="E788" s="53"/>
      <c r="F788" s="46"/>
      <c r="G788" s="44" t="s">
        <v>20</v>
      </c>
      <c r="H788" s="47"/>
      <c r="I788" s="86"/>
      <c r="J788" s="73"/>
    </row>
    <row r="789" spans="1:10" ht="15" thickBot="1" x14ac:dyDescent="0.4">
      <c r="A789" s="802"/>
      <c r="B789" s="817"/>
      <c r="C789" s="42">
        <f>SUM(C785:C788)</f>
        <v>49</v>
      </c>
      <c r="D789" s="42">
        <f>SUM(D785:D788)</f>
        <v>50</v>
      </c>
      <c r="E789" s="42">
        <f>SUM(E785:E788)</f>
        <v>50</v>
      </c>
      <c r="F789" s="46"/>
      <c r="G789" s="43" t="s">
        <v>23</v>
      </c>
      <c r="H789" s="47"/>
      <c r="I789" s="86"/>
      <c r="J789" s="73"/>
    </row>
    <row r="790" spans="1:10" ht="21.65" customHeight="1" thickBot="1" x14ac:dyDescent="0.4">
      <c r="A790" s="800" t="s">
        <v>26</v>
      </c>
      <c r="B790" s="815" t="s">
        <v>236</v>
      </c>
      <c r="C790" s="53">
        <v>18</v>
      </c>
      <c r="D790" s="53">
        <v>20</v>
      </c>
      <c r="E790" s="53">
        <v>20</v>
      </c>
      <c r="F790" s="12"/>
      <c r="G790" s="44" t="s">
        <v>459</v>
      </c>
      <c r="H790" s="45">
        <v>288724610</v>
      </c>
      <c r="I790" s="86" t="s">
        <v>231</v>
      </c>
      <c r="J790" s="73"/>
    </row>
    <row r="791" spans="1:10" ht="15" customHeight="1" thickBot="1" x14ac:dyDescent="0.4">
      <c r="A791" s="801"/>
      <c r="B791" s="816"/>
      <c r="C791" s="53">
        <v>15.3</v>
      </c>
      <c r="D791" s="53"/>
      <c r="E791" s="53"/>
      <c r="F791" s="46"/>
      <c r="G791" s="44" t="s">
        <v>232</v>
      </c>
      <c r="H791" s="47"/>
      <c r="I791" s="86"/>
      <c r="J791" s="73"/>
    </row>
    <row r="792" spans="1:10" ht="15" thickBot="1" x14ac:dyDescent="0.4">
      <c r="A792" s="801"/>
      <c r="B792" s="816"/>
      <c r="C792" s="53"/>
      <c r="D792" s="53"/>
      <c r="E792" s="53"/>
      <c r="F792" s="46"/>
      <c r="G792" s="44" t="s">
        <v>21</v>
      </c>
      <c r="H792" s="47"/>
      <c r="I792" s="86"/>
      <c r="J792" s="73"/>
    </row>
    <row r="793" spans="1:10" ht="15" thickBot="1" x14ac:dyDescent="0.4">
      <c r="A793" s="801"/>
      <c r="B793" s="816"/>
      <c r="C793" s="53"/>
      <c r="D793" s="53"/>
      <c r="E793" s="53"/>
      <c r="F793" s="46"/>
      <c r="G793" s="44" t="s">
        <v>20</v>
      </c>
      <c r="H793" s="47"/>
      <c r="I793" s="86"/>
      <c r="J793" s="73"/>
    </row>
    <row r="794" spans="1:10" ht="15" thickBot="1" x14ac:dyDescent="0.4">
      <c r="A794" s="802"/>
      <c r="B794" s="817"/>
      <c r="C794" s="42">
        <f>SUM(C790:C793)</f>
        <v>33.299999999999997</v>
      </c>
      <c r="D794" s="42">
        <f>SUM(D790:D793)</f>
        <v>20</v>
      </c>
      <c r="E794" s="42">
        <f>SUM(E790:E793)</f>
        <v>20</v>
      </c>
      <c r="F794" s="46"/>
      <c r="G794" s="43" t="s">
        <v>23</v>
      </c>
      <c r="H794" s="47"/>
      <c r="I794" s="86"/>
      <c r="J794" s="73"/>
    </row>
    <row r="795" spans="1:10" ht="15" thickBot="1" x14ac:dyDescent="0.4">
      <c r="A795" s="34" t="s">
        <v>15</v>
      </c>
      <c r="B795" s="35" t="s">
        <v>155</v>
      </c>
      <c r="C795" s="36"/>
      <c r="D795" s="36"/>
      <c r="E795" s="36"/>
      <c r="F795" s="37" t="s">
        <v>154</v>
      </c>
      <c r="G795" s="35"/>
      <c r="H795" s="36"/>
      <c r="I795" s="36"/>
      <c r="J795" s="73"/>
    </row>
    <row r="796" spans="1:10" ht="33.65" customHeight="1" thickBot="1" x14ac:dyDescent="0.4">
      <c r="A796" s="38" t="s">
        <v>35</v>
      </c>
      <c r="B796" s="39" t="s">
        <v>210</v>
      </c>
      <c r="C796" s="40"/>
      <c r="D796" s="40"/>
      <c r="E796" s="40"/>
      <c r="F796" s="41" t="s">
        <v>165</v>
      </c>
      <c r="G796" s="39"/>
      <c r="H796" s="40"/>
      <c r="I796" s="40"/>
      <c r="J796" s="73"/>
    </row>
    <row r="797" spans="1:10" ht="15" customHeight="1" thickBot="1" x14ac:dyDescent="0.4">
      <c r="A797" s="800" t="s">
        <v>38</v>
      </c>
      <c r="B797" s="815" t="s">
        <v>237</v>
      </c>
      <c r="C797" s="53">
        <v>45.7</v>
      </c>
      <c r="D797" s="53">
        <v>72</v>
      </c>
      <c r="E797" s="53">
        <v>82</v>
      </c>
      <c r="F797" s="12"/>
      <c r="G797" s="44" t="s">
        <v>459</v>
      </c>
      <c r="H797" s="45">
        <v>288724610</v>
      </c>
      <c r="I797" s="86" t="s">
        <v>231</v>
      </c>
      <c r="J797" s="73"/>
    </row>
    <row r="798" spans="1:10" ht="15" thickBot="1" x14ac:dyDescent="0.4">
      <c r="A798" s="801"/>
      <c r="B798" s="816"/>
      <c r="C798" s="44">
        <v>54.8</v>
      </c>
      <c r="D798" s="53"/>
      <c r="E798" s="53"/>
      <c r="F798" s="12"/>
      <c r="G798" s="44" t="s">
        <v>232</v>
      </c>
      <c r="H798" s="47"/>
      <c r="I798" s="86"/>
      <c r="J798" s="73"/>
    </row>
    <row r="799" spans="1:10" ht="15" customHeight="1" thickBot="1" x14ac:dyDescent="0.4">
      <c r="A799" s="801"/>
      <c r="B799" s="816"/>
      <c r="C799" s="44"/>
      <c r="D799" s="53"/>
      <c r="E799" s="53"/>
      <c r="F799" s="12"/>
      <c r="G799" s="44" t="s">
        <v>21</v>
      </c>
      <c r="H799" s="47"/>
      <c r="I799" s="86"/>
      <c r="J799" s="73"/>
    </row>
    <row r="800" spans="1:10" ht="15" thickBot="1" x14ac:dyDescent="0.4">
      <c r="A800" s="801"/>
      <c r="B800" s="816"/>
      <c r="C800" s="44"/>
      <c r="D800" s="53"/>
      <c r="E800" s="53"/>
      <c r="F800" s="12"/>
      <c r="G800" s="44" t="s">
        <v>20</v>
      </c>
      <c r="H800" s="47"/>
      <c r="I800" s="86"/>
      <c r="J800" s="73"/>
    </row>
    <row r="801" spans="1:10" ht="15" thickBot="1" x14ac:dyDescent="0.4">
      <c r="A801" s="802"/>
      <c r="B801" s="817"/>
      <c r="C801" s="43">
        <f>SUM(C797:C800)</f>
        <v>100.5</v>
      </c>
      <c r="D801" s="42">
        <f>SUM(D797:D800)</f>
        <v>72</v>
      </c>
      <c r="E801" s="42">
        <f>SUM(E797:E800)</f>
        <v>82</v>
      </c>
      <c r="F801" s="46"/>
      <c r="G801" s="43" t="s">
        <v>23</v>
      </c>
      <c r="H801" s="47"/>
      <c r="I801" s="86"/>
      <c r="J801" s="73"/>
    </row>
    <row r="802" spans="1:10" ht="15" customHeight="1" thickBot="1" x14ac:dyDescent="0.4">
      <c r="A802" s="800" t="s">
        <v>39</v>
      </c>
      <c r="B802" s="815" t="s">
        <v>238</v>
      </c>
      <c r="C802" s="53">
        <v>73.599999999999994</v>
      </c>
      <c r="D802" s="53">
        <v>70</v>
      </c>
      <c r="E802" s="53">
        <v>60</v>
      </c>
      <c r="F802" s="12"/>
      <c r="G802" s="44" t="s">
        <v>459</v>
      </c>
      <c r="H802" s="45">
        <v>288724610</v>
      </c>
      <c r="I802" s="86" t="s">
        <v>231</v>
      </c>
      <c r="J802" s="73"/>
    </row>
    <row r="803" spans="1:10" ht="15" thickBot="1" x14ac:dyDescent="0.4">
      <c r="A803" s="801"/>
      <c r="B803" s="816"/>
      <c r="C803" s="53"/>
      <c r="D803" s="53"/>
      <c r="E803" s="53"/>
      <c r="F803" s="12"/>
      <c r="G803" s="44" t="s">
        <v>232</v>
      </c>
      <c r="H803" s="47"/>
      <c r="I803" s="86"/>
      <c r="J803" s="73"/>
    </row>
    <row r="804" spans="1:10" ht="15" thickBot="1" x14ac:dyDescent="0.4">
      <c r="A804" s="801"/>
      <c r="B804" s="816"/>
      <c r="C804" s="53"/>
      <c r="D804" s="53"/>
      <c r="E804" s="53"/>
      <c r="F804" s="12"/>
      <c r="G804" s="44" t="s">
        <v>21</v>
      </c>
      <c r="H804" s="47"/>
      <c r="I804" s="86"/>
      <c r="J804" s="73"/>
    </row>
    <row r="805" spans="1:10" ht="16.25" customHeight="1" thickBot="1" x14ac:dyDescent="0.4">
      <c r="A805" s="801"/>
      <c r="B805" s="816"/>
      <c r="C805" s="53"/>
      <c r="D805" s="53"/>
      <c r="E805" s="53"/>
      <c r="F805" s="46"/>
      <c r="G805" s="44" t="s">
        <v>20</v>
      </c>
      <c r="H805" s="47"/>
      <c r="I805" s="86"/>
      <c r="J805" s="73"/>
    </row>
    <row r="806" spans="1:10" ht="15.65" customHeight="1" thickBot="1" x14ac:dyDescent="0.4">
      <c r="A806" s="802"/>
      <c r="B806" s="817"/>
      <c r="C806" s="42">
        <f>SUM(C802:C805)</f>
        <v>73.599999999999994</v>
      </c>
      <c r="D806" s="42">
        <f>SUM(D802:D805)</f>
        <v>70</v>
      </c>
      <c r="E806" s="42">
        <f>SUM(E802:E805)</f>
        <v>60</v>
      </c>
      <c r="F806" s="46"/>
      <c r="G806" s="43" t="s">
        <v>23</v>
      </c>
      <c r="H806" s="47"/>
      <c r="I806" s="86"/>
      <c r="J806" s="73"/>
    </row>
    <row r="807" spans="1:10" ht="15" customHeight="1" thickBot="1" x14ac:dyDescent="0.4">
      <c r="A807" s="48"/>
      <c r="B807" s="55" t="s">
        <v>102</v>
      </c>
      <c r="C807" s="56"/>
      <c r="D807" s="56"/>
      <c r="E807" s="56"/>
      <c r="F807" s="56"/>
      <c r="G807" s="43"/>
      <c r="H807" s="45"/>
      <c r="I807" s="45"/>
      <c r="J807" s="73"/>
    </row>
    <row r="808" spans="1:10" ht="15" thickBot="1" x14ac:dyDescent="0.4">
      <c r="A808" s="59"/>
      <c r="B808" s="60" t="s">
        <v>68</v>
      </c>
      <c r="C808" s="61">
        <f>C809-C782-C781-C786-C787-C791-C792-C798-C799-C803-C804</f>
        <v>331.99999999999994</v>
      </c>
      <c r="D808" s="61">
        <f>D809-D782-D781-D786-D787-D791-D792-D798-D799-D803-D804</f>
        <v>332</v>
      </c>
      <c r="E808" s="61">
        <f>E809-E782-E781-E786-E787-E791-E792-E798-E799-E803-E804</f>
        <v>332</v>
      </c>
      <c r="F808" s="62"/>
      <c r="G808" s="60"/>
      <c r="H808" s="63"/>
      <c r="I808" s="64"/>
      <c r="J808" s="73"/>
    </row>
    <row r="809" spans="1:10" ht="21.65" customHeight="1" thickBot="1" x14ac:dyDescent="0.4">
      <c r="A809" s="65"/>
      <c r="B809" s="66" t="s">
        <v>456</v>
      </c>
      <c r="C809" s="169">
        <f>C806+C801+C794+C789+C784</f>
        <v>521.29999999999995</v>
      </c>
      <c r="D809" s="169">
        <f>D806+D801+D794+D789+D784</f>
        <v>332</v>
      </c>
      <c r="E809" s="169">
        <f>E806+E801+E794+E789+E784</f>
        <v>332</v>
      </c>
      <c r="F809" s="68"/>
      <c r="G809" s="69"/>
      <c r="H809" s="70"/>
      <c r="I809" s="71"/>
      <c r="J809" s="73"/>
    </row>
    <row r="810" spans="1:10" x14ac:dyDescent="0.35">
      <c r="A810" s="73"/>
      <c r="B810" s="73"/>
      <c r="C810" s="73"/>
      <c r="D810" s="73"/>
      <c r="E810" s="73"/>
      <c r="F810" s="73"/>
      <c r="G810" s="73"/>
      <c r="H810" s="73"/>
      <c r="I810" s="73"/>
      <c r="J810" s="73"/>
    </row>
    <row r="811" spans="1:10" ht="16.25" customHeight="1" thickBot="1" x14ac:dyDescent="0.4">
      <c r="A811" s="724" t="s">
        <v>1721</v>
      </c>
      <c r="B811" s="5"/>
      <c r="C811" s="5"/>
      <c r="D811" s="5"/>
      <c r="E811" s="6"/>
      <c r="F811" s="7"/>
      <c r="G811" s="7"/>
      <c r="H811" s="7"/>
      <c r="I811" s="73"/>
      <c r="J811" s="73"/>
    </row>
    <row r="812" spans="1:10" ht="62.4" customHeight="1" thickBot="1" x14ac:dyDescent="0.4">
      <c r="A812" s="8" t="s">
        <v>5</v>
      </c>
      <c r="B812" s="9" t="s">
        <v>586</v>
      </c>
      <c r="C812" s="9" t="s">
        <v>11</v>
      </c>
      <c r="D812" s="9" t="s">
        <v>574</v>
      </c>
      <c r="E812" s="9" t="s">
        <v>674</v>
      </c>
      <c r="F812" s="9" t="s">
        <v>6</v>
      </c>
      <c r="G812" s="9" t="s">
        <v>17</v>
      </c>
      <c r="H812" s="9" t="s">
        <v>12</v>
      </c>
      <c r="I812" s="9" t="s">
        <v>34</v>
      </c>
      <c r="J812" s="73"/>
    </row>
    <row r="813" spans="1:10" ht="15" customHeight="1" thickBot="1" x14ac:dyDescent="0.4">
      <c r="A813" s="10">
        <v>1</v>
      </c>
      <c r="B813" s="11">
        <v>2</v>
      </c>
      <c r="C813" s="11">
        <v>3</v>
      </c>
      <c r="D813" s="11">
        <v>4</v>
      </c>
      <c r="E813" s="11">
        <v>5</v>
      </c>
      <c r="F813" s="11">
        <v>6</v>
      </c>
      <c r="G813" s="11">
        <v>7</v>
      </c>
      <c r="H813" s="11">
        <v>8</v>
      </c>
      <c r="I813" s="11">
        <v>9</v>
      </c>
      <c r="J813" s="73"/>
    </row>
    <row r="814" spans="1:10" ht="15" customHeight="1" thickBot="1" x14ac:dyDescent="0.4">
      <c r="A814" s="34" t="s">
        <v>15</v>
      </c>
      <c r="B814" s="35" t="s">
        <v>240</v>
      </c>
      <c r="C814" s="36"/>
      <c r="D814" s="36"/>
      <c r="E814" s="36"/>
      <c r="F814" s="37" t="s">
        <v>241</v>
      </c>
      <c r="G814" s="35"/>
      <c r="H814" s="36"/>
      <c r="I814" s="36"/>
      <c r="J814" s="73"/>
    </row>
    <row r="815" spans="1:10" ht="39.5" thickBot="1" x14ac:dyDescent="0.4">
      <c r="A815" s="38" t="s">
        <v>14</v>
      </c>
      <c r="B815" s="39" t="s">
        <v>243</v>
      </c>
      <c r="C815" s="40"/>
      <c r="D815" s="40"/>
      <c r="E815" s="40"/>
      <c r="F815" s="41" t="s">
        <v>242</v>
      </c>
      <c r="G815" s="39"/>
      <c r="H815" s="40"/>
      <c r="I815" s="40"/>
      <c r="J815" s="73"/>
    </row>
    <row r="816" spans="1:10" ht="15" thickBot="1" x14ac:dyDescent="0.4">
      <c r="A816" s="800" t="s">
        <v>78</v>
      </c>
      <c r="B816" s="815" t="s">
        <v>556</v>
      </c>
      <c r="C816" s="53">
        <v>1</v>
      </c>
      <c r="D816" s="53">
        <v>1</v>
      </c>
      <c r="E816" s="53">
        <v>1</v>
      </c>
      <c r="F816" s="12"/>
      <c r="G816" s="44" t="s">
        <v>18</v>
      </c>
      <c r="H816" s="45">
        <v>288724610</v>
      </c>
      <c r="I816" s="86" t="s">
        <v>234</v>
      </c>
      <c r="J816" s="73"/>
    </row>
    <row r="817" spans="1:10" ht="15" thickBot="1" x14ac:dyDescent="0.4">
      <c r="A817" s="801"/>
      <c r="B817" s="816"/>
      <c r="C817" s="53"/>
      <c r="D817" s="53"/>
      <c r="E817" s="53"/>
      <c r="F817" s="12"/>
      <c r="G817" s="44" t="s">
        <v>21</v>
      </c>
      <c r="H817" s="47"/>
      <c r="I817" s="86"/>
      <c r="J817" s="73"/>
    </row>
    <row r="818" spans="1:10" ht="20" customHeight="1" thickBot="1" x14ac:dyDescent="0.4">
      <c r="A818" s="802"/>
      <c r="B818" s="817"/>
      <c r="C818" s="42">
        <f>C816+C817</f>
        <v>1</v>
      </c>
      <c r="D818" s="42">
        <f>D816+D817</f>
        <v>1</v>
      </c>
      <c r="E818" s="42">
        <f>E816+E817</f>
        <v>1</v>
      </c>
      <c r="F818" s="46"/>
      <c r="G818" s="43" t="s">
        <v>23</v>
      </c>
      <c r="H818" s="47"/>
      <c r="I818" s="86"/>
      <c r="J818" s="73"/>
    </row>
    <row r="819" spans="1:10" ht="15" customHeight="1" thickBot="1" x14ac:dyDescent="0.4">
      <c r="A819" s="34" t="s">
        <v>15</v>
      </c>
      <c r="B819" s="35" t="s">
        <v>240</v>
      </c>
      <c r="C819" s="36"/>
      <c r="D819" s="36"/>
      <c r="E819" s="36"/>
      <c r="F819" s="37" t="s">
        <v>241</v>
      </c>
      <c r="G819" s="35"/>
      <c r="H819" s="36"/>
      <c r="I819" s="36"/>
      <c r="J819" s="73"/>
    </row>
    <row r="820" spans="1:10" ht="39.5" thickBot="1" x14ac:dyDescent="0.4">
      <c r="A820" s="38" t="s">
        <v>35</v>
      </c>
      <c r="B820" s="39" t="s">
        <v>245</v>
      </c>
      <c r="C820" s="40"/>
      <c r="D820" s="40"/>
      <c r="E820" s="40"/>
      <c r="F820" s="41" t="s">
        <v>244</v>
      </c>
      <c r="G820" s="39"/>
      <c r="H820" s="40"/>
      <c r="I820" s="40"/>
      <c r="J820" s="73"/>
    </row>
    <row r="821" spans="1:10" ht="15" thickBot="1" x14ac:dyDescent="0.4">
      <c r="A821" s="800" t="s">
        <v>38</v>
      </c>
      <c r="B821" s="815" t="s">
        <v>246</v>
      </c>
      <c r="C821" s="53"/>
      <c r="D821" s="53"/>
      <c r="E821" s="53"/>
      <c r="F821" s="12"/>
      <c r="G821" s="44" t="s">
        <v>18</v>
      </c>
      <c r="H821" s="45">
        <v>288724610</v>
      </c>
      <c r="I821" s="86" t="s">
        <v>234</v>
      </c>
      <c r="J821" s="73"/>
    </row>
    <row r="822" spans="1:10" ht="15" thickBot="1" x14ac:dyDescent="0.4">
      <c r="A822" s="801"/>
      <c r="B822" s="816"/>
      <c r="C822" s="53"/>
      <c r="D822" s="53"/>
      <c r="E822" s="53"/>
      <c r="F822" s="12"/>
      <c r="G822" s="44" t="s">
        <v>21</v>
      </c>
      <c r="H822" s="47"/>
      <c r="I822" s="86"/>
      <c r="J822" s="73"/>
    </row>
    <row r="823" spans="1:10" ht="15" customHeight="1" thickBot="1" x14ac:dyDescent="0.4">
      <c r="A823" s="802"/>
      <c r="B823" s="817"/>
      <c r="C823" s="42">
        <f>C821+C822</f>
        <v>0</v>
      </c>
      <c r="D823" s="42">
        <f>D821+D822</f>
        <v>0</v>
      </c>
      <c r="E823" s="42">
        <f>E821+E822</f>
        <v>0</v>
      </c>
      <c r="F823" s="46"/>
      <c r="G823" s="43" t="s">
        <v>23</v>
      </c>
      <c r="H823" s="47"/>
      <c r="I823" s="86"/>
      <c r="J823" s="73"/>
    </row>
    <row r="824" spans="1:10" ht="20.399999999999999" customHeight="1" thickBot="1" x14ac:dyDescent="0.4">
      <c r="A824" s="34" t="s">
        <v>15</v>
      </c>
      <c r="B824" s="35" t="s">
        <v>240</v>
      </c>
      <c r="C824" s="36"/>
      <c r="D824" s="36"/>
      <c r="E824" s="36"/>
      <c r="F824" s="37" t="s">
        <v>241</v>
      </c>
      <c r="G824" s="35"/>
      <c r="H824" s="36"/>
      <c r="I824" s="36"/>
      <c r="J824" s="73"/>
    </row>
    <row r="825" spans="1:10" ht="26.4" customHeight="1" thickBot="1" x14ac:dyDescent="0.4">
      <c r="A825" s="38" t="s">
        <v>247</v>
      </c>
      <c r="B825" s="39" t="s">
        <v>250</v>
      </c>
      <c r="C825" s="40"/>
      <c r="D825" s="40"/>
      <c r="E825" s="40"/>
      <c r="F825" s="41" t="s">
        <v>249</v>
      </c>
      <c r="G825" s="39"/>
      <c r="H825" s="40"/>
      <c r="I825" s="40"/>
      <c r="J825" s="73"/>
    </row>
    <row r="826" spans="1:10" ht="15" thickBot="1" x14ac:dyDescent="0.4">
      <c r="A826" s="800" t="s">
        <v>248</v>
      </c>
      <c r="B826" s="815" t="s">
        <v>251</v>
      </c>
      <c r="C826" s="53">
        <v>15</v>
      </c>
      <c r="D826" s="53">
        <v>15</v>
      </c>
      <c r="E826" s="53">
        <v>15</v>
      </c>
      <c r="F826" s="12"/>
      <c r="G826" s="44" t="s">
        <v>18</v>
      </c>
      <c r="H826" s="45">
        <v>288724610</v>
      </c>
      <c r="I826" s="86" t="s">
        <v>234</v>
      </c>
      <c r="J826" s="73"/>
    </row>
    <row r="827" spans="1:10" ht="20.399999999999999" customHeight="1" thickBot="1" x14ac:dyDescent="0.4">
      <c r="A827" s="801"/>
      <c r="B827" s="816"/>
      <c r="C827" s="53"/>
      <c r="D827" s="53"/>
      <c r="E827" s="53"/>
      <c r="F827" s="12"/>
      <c r="G827" s="44" t="s">
        <v>21</v>
      </c>
      <c r="H827" s="47"/>
      <c r="I827" s="86"/>
      <c r="J827" s="73"/>
    </row>
    <row r="828" spans="1:10" ht="15" customHeight="1" thickBot="1" x14ac:dyDescent="0.4">
      <c r="A828" s="802"/>
      <c r="B828" s="817"/>
      <c r="C828" s="42">
        <f>C826+C827</f>
        <v>15</v>
      </c>
      <c r="D828" s="42">
        <f>D826+D827</f>
        <v>15</v>
      </c>
      <c r="E828" s="42">
        <f>E826+E827</f>
        <v>15</v>
      </c>
      <c r="F828" s="46"/>
      <c r="G828" s="43" t="s">
        <v>23</v>
      </c>
      <c r="H828" s="47"/>
      <c r="I828" s="86"/>
      <c r="J828" s="73"/>
    </row>
    <row r="829" spans="1:10" ht="15" customHeight="1" thickBot="1" x14ac:dyDescent="0.4">
      <c r="A829" s="48"/>
      <c r="B829" s="55" t="s">
        <v>84</v>
      </c>
      <c r="C829" s="56"/>
      <c r="D829" s="56"/>
      <c r="E829" s="56"/>
      <c r="F829" s="56"/>
      <c r="G829" s="43"/>
      <c r="H829" s="45"/>
      <c r="I829" s="45"/>
      <c r="J829" s="73"/>
    </row>
    <row r="830" spans="1:10" ht="15" thickBot="1" x14ac:dyDescent="0.4">
      <c r="A830" s="34" t="s">
        <v>85</v>
      </c>
      <c r="B830" s="35" t="s">
        <v>252</v>
      </c>
      <c r="C830" s="36"/>
      <c r="D830" s="36"/>
      <c r="E830" s="36"/>
      <c r="F830" s="37" t="s">
        <v>194</v>
      </c>
      <c r="G830" s="35"/>
      <c r="H830" s="36"/>
      <c r="I830" s="36"/>
      <c r="J830" s="73"/>
    </row>
    <row r="831" spans="1:10" ht="21" customHeight="1" thickBot="1" x14ac:dyDescent="0.4">
      <c r="A831" s="38" t="s">
        <v>86</v>
      </c>
      <c r="B831" s="39" t="s">
        <v>254</v>
      </c>
      <c r="C831" s="40"/>
      <c r="D831" s="40"/>
      <c r="E831" s="40"/>
      <c r="F831" s="41" t="s">
        <v>253</v>
      </c>
      <c r="G831" s="39"/>
      <c r="H831" s="40"/>
      <c r="I831" s="40"/>
      <c r="J831" s="73"/>
    </row>
    <row r="832" spans="1:10" ht="15" thickBot="1" x14ac:dyDescent="0.4">
      <c r="A832" s="800" t="s">
        <v>89</v>
      </c>
      <c r="B832" s="815" t="s">
        <v>255</v>
      </c>
      <c r="C832" s="53">
        <v>10</v>
      </c>
      <c r="D832" s="53">
        <v>10</v>
      </c>
      <c r="E832" s="53">
        <v>10</v>
      </c>
      <c r="F832" s="12"/>
      <c r="G832" s="44" t="s">
        <v>18</v>
      </c>
      <c r="H832" s="45">
        <v>288724610</v>
      </c>
      <c r="I832" s="86" t="s">
        <v>234</v>
      </c>
      <c r="J832" s="73"/>
    </row>
    <row r="833" spans="1:10" ht="19.25" customHeight="1" thickBot="1" x14ac:dyDescent="0.4">
      <c r="A833" s="801"/>
      <c r="B833" s="816"/>
      <c r="C833" s="53"/>
      <c r="D833" s="53"/>
      <c r="E833" s="53"/>
      <c r="F833" s="12"/>
      <c r="G833" s="44" t="s">
        <v>21</v>
      </c>
      <c r="H833" s="47"/>
      <c r="I833" s="86"/>
      <c r="J833" s="73"/>
    </row>
    <row r="834" spans="1:10" ht="15" customHeight="1" thickBot="1" x14ac:dyDescent="0.4">
      <c r="A834" s="802"/>
      <c r="B834" s="817"/>
      <c r="C834" s="42">
        <f>C832+C833</f>
        <v>10</v>
      </c>
      <c r="D834" s="42">
        <f>D832+D833</f>
        <v>10</v>
      </c>
      <c r="E834" s="42">
        <f>E832+E833</f>
        <v>10</v>
      </c>
      <c r="F834" s="46"/>
      <c r="G834" s="43" t="s">
        <v>23</v>
      </c>
      <c r="H834" s="47"/>
      <c r="I834" s="86"/>
      <c r="J834" s="73"/>
    </row>
    <row r="835" spans="1:10" ht="15" thickBot="1" x14ac:dyDescent="0.4">
      <c r="A835" s="800" t="s">
        <v>99</v>
      </c>
      <c r="B835" s="815" t="s">
        <v>256</v>
      </c>
      <c r="C835" s="53"/>
      <c r="D835" s="53"/>
      <c r="E835" s="53"/>
      <c r="F835" s="12"/>
      <c r="G835" s="44" t="s">
        <v>18</v>
      </c>
      <c r="H835" s="45">
        <v>288724610</v>
      </c>
      <c r="I835" s="86" t="s">
        <v>234</v>
      </c>
      <c r="J835" s="73"/>
    </row>
    <row r="836" spans="1:10" ht="19.25" customHeight="1" thickBot="1" x14ac:dyDescent="0.4">
      <c r="A836" s="801"/>
      <c r="B836" s="816"/>
      <c r="C836" s="53"/>
      <c r="D836" s="53"/>
      <c r="E836" s="53"/>
      <c r="F836" s="12"/>
      <c r="G836" s="44" t="s">
        <v>21</v>
      </c>
      <c r="H836" s="47"/>
      <c r="I836" s="86"/>
      <c r="J836" s="73"/>
    </row>
    <row r="837" spans="1:10" ht="15" customHeight="1" thickBot="1" x14ac:dyDescent="0.4">
      <c r="A837" s="802"/>
      <c r="B837" s="817"/>
      <c r="C837" s="42">
        <f>C835+C836</f>
        <v>0</v>
      </c>
      <c r="D837" s="42">
        <f>D835+D836</f>
        <v>0</v>
      </c>
      <c r="E837" s="42">
        <f>E835+E836</f>
        <v>0</v>
      </c>
      <c r="F837" s="46"/>
      <c r="G837" s="43" t="s">
        <v>23</v>
      </c>
      <c r="H837" s="47"/>
      <c r="I837" s="86"/>
      <c r="J837" s="73"/>
    </row>
    <row r="838" spans="1:10" ht="15" thickBot="1" x14ac:dyDescent="0.4">
      <c r="A838" s="34" t="s">
        <v>85</v>
      </c>
      <c r="B838" s="35" t="s">
        <v>252</v>
      </c>
      <c r="C838" s="36"/>
      <c r="D838" s="36"/>
      <c r="E838" s="36"/>
      <c r="F838" s="37" t="s">
        <v>194</v>
      </c>
      <c r="G838" s="35"/>
      <c r="H838" s="36"/>
      <c r="I838" s="36"/>
      <c r="J838" s="73"/>
    </row>
    <row r="839" spans="1:10" ht="29" customHeight="1" thickBot="1" x14ac:dyDescent="0.4">
      <c r="A839" s="38" t="s">
        <v>222</v>
      </c>
      <c r="B839" s="39" t="s">
        <v>257</v>
      </c>
      <c r="C839" s="40"/>
      <c r="D839" s="40"/>
      <c r="E839" s="40"/>
      <c r="F839" s="41" t="s">
        <v>196</v>
      </c>
      <c r="G839" s="39"/>
      <c r="H839" s="40"/>
      <c r="I839" s="40"/>
      <c r="J839" s="73"/>
    </row>
    <row r="840" spans="1:10" ht="18" customHeight="1" thickBot="1" x14ac:dyDescent="0.4">
      <c r="A840" s="800" t="s">
        <v>225</v>
      </c>
      <c r="B840" s="815" t="s">
        <v>199</v>
      </c>
      <c r="C840" s="44"/>
      <c r="D840" s="53"/>
      <c r="E840" s="53"/>
      <c r="F840" s="12"/>
      <c r="G840" s="44" t="s">
        <v>18</v>
      </c>
      <c r="H840" s="45">
        <v>288724610</v>
      </c>
      <c r="I840" s="86" t="s">
        <v>234</v>
      </c>
      <c r="J840" s="73"/>
    </row>
    <row r="841" spans="1:10" ht="20" customHeight="1" thickBot="1" x14ac:dyDescent="0.4">
      <c r="A841" s="801"/>
      <c r="B841" s="816"/>
      <c r="C841" s="44"/>
      <c r="D841" s="53"/>
      <c r="E841" s="53"/>
      <c r="F841" s="12"/>
      <c r="G841" s="44" t="s">
        <v>21</v>
      </c>
      <c r="H841" s="47"/>
      <c r="I841" s="86"/>
      <c r="J841" s="73"/>
    </row>
    <row r="842" spans="1:10" ht="14" customHeight="1" thickBot="1" x14ac:dyDescent="0.4">
      <c r="A842" s="802"/>
      <c r="B842" s="817"/>
      <c r="C842" s="43">
        <f>C840+C841</f>
        <v>0</v>
      </c>
      <c r="D842" s="42">
        <f>D840+D841</f>
        <v>0</v>
      </c>
      <c r="E842" s="42">
        <f>E840+E841</f>
        <v>0</v>
      </c>
      <c r="F842" s="46"/>
      <c r="G842" s="43" t="s">
        <v>23</v>
      </c>
      <c r="H842" s="47"/>
      <c r="I842" s="86"/>
      <c r="J842" s="73"/>
    </row>
    <row r="843" spans="1:10" ht="13.25" customHeight="1" thickBot="1" x14ac:dyDescent="0.4">
      <c r="A843" s="800" t="s">
        <v>227</v>
      </c>
      <c r="B843" s="815" t="s">
        <v>258</v>
      </c>
      <c r="C843" s="53">
        <v>253</v>
      </c>
      <c r="D843" s="53">
        <v>278</v>
      </c>
      <c r="E843" s="53">
        <v>305</v>
      </c>
      <c r="F843" s="12"/>
      <c r="G843" s="44" t="s">
        <v>18</v>
      </c>
      <c r="H843" s="45">
        <v>288724610</v>
      </c>
      <c r="I843" s="86" t="s">
        <v>234</v>
      </c>
      <c r="J843" s="73"/>
    </row>
    <row r="844" spans="1:10" ht="15" thickBot="1" x14ac:dyDescent="0.4">
      <c r="A844" s="801"/>
      <c r="B844" s="816"/>
      <c r="C844" s="53"/>
      <c r="D844" s="53"/>
      <c r="E844" s="53"/>
      <c r="F844" s="12"/>
      <c r="G844" s="44" t="s">
        <v>21</v>
      </c>
      <c r="H844" s="47"/>
      <c r="I844" s="86"/>
      <c r="J844" s="73"/>
    </row>
    <row r="845" spans="1:10" ht="15" thickBot="1" x14ac:dyDescent="0.4">
      <c r="A845" s="802"/>
      <c r="B845" s="817"/>
      <c r="C845" s="42">
        <f>C843+C844</f>
        <v>253</v>
      </c>
      <c r="D845" s="42">
        <f>D843+D844</f>
        <v>278</v>
      </c>
      <c r="E845" s="42">
        <f>E843+E844</f>
        <v>305</v>
      </c>
      <c r="F845" s="46"/>
      <c r="G845" s="43" t="s">
        <v>23</v>
      </c>
      <c r="H845" s="47"/>
      <c r="I845" s="86"/>
      <c r="J845" s="73"/>
    </row>
    <row r="846" spans="1:10" ht="15" customHeight="1" thickBot="1" x14ac:dyDescent="0.4">
      <c r="A846" s="800" t="s">
        <v>228</v>
      </c>
      <c r="B846" s="815" t="s">
        <v>259</v>
      </c>
      <c r="C846" s="53">
        <v>12</v>
      </c>
      <c r="D846" s="53"/>
      <c r="E846" s="53"/>
      <c r="F846" s="12"/>
      <c r="G846" s="44" t="s">
        <v>18</v>
      </c>
      <c r="H846" s="45">
        <v>288724610</v>
      </c>
      <c r="I846" s="86" t="s">
        <v>234</v>
      </c>
      <c r="J846" s="73"/>
    </row>
    <row r="847" spans="1:10" ht="15" thickBot="1" x14ac:dyDescent="0.4">
      <c r="A847" s="801"/>
      <c r="B847" s="816"/>
      <c r="C847" s="44"/>
      <c r="D847" s="53"/>
      <c r="E847" s="53"/>
      <c r="F847" s="12"/>
      <c r="G847" s="44" t="s">
        <v>21</v>
      </c>
      <c r="H847" s="47"/>
      <c r="I847" s="86"/>
      <c r="J847" s="73"/>
    </row>
    <row r="848" spans="1:10" ht="15" thickBot="1" x14ac:dyDescent="0.4">
      <c r="A848" s="802"/>
      <c r="B848" s="817"/>
      <c r="C848" s="42">
        <f>C846+C847</f>
        <v>12</v>
      </c>
      <c r="D848" s="42">
        <f>D846+D847</f>
        <v>0</v>
      </c>
      <c r="E848" s="42">
        <f>E846+E847</f>
        <v>0</v>
      </c>
      <c r="F848" s="46"/>
      <c r="G848" s="43" t="s">
        <v>23</v>
      </c>
      <c r="H848" s="47"/>
      <c r="I848" s="86"/>
      <c r="J848" s="73"/>
    </row>
    <row r="849" spans="1:10" ht="15" thickBot="1" x14ac:dyDescent="0.4">
      <c r="A849" s="800" t="s">
        <v>230</v>
      </c>
      <c r="B849" s="815" t="s">
        <v>260</v>
      </c>
      <c r="C849" s="53">
        <v>3000</v>
      </c>
      <c r="D849" s="53">
        <v>3150</v>
      </c>
      <c r="E849" s="53">
        <v>3250</v>
      </c>
      <c r="F849" s="12"/>
      <c r="G849" s="44" t="s">
        <v>18</v>
      </c>
      <c r="H849" s="45">
        <v>288724610</v>
      </c>
      <c r="I849" s="86" t="s">
        <v>234</v>
      </c>
      <c r="J849" s="73"/>
    </row>
    <row r="850" spans="1:10" ht="15" thickBot="1" x14ac:dyDescent="0.4">
      <c r="A850" s="801"/>
      <c r="B850" s="816"/>
      <c r="C850" s="53"/>
      <c r="D850" s="53"/>
      <c r="E850" s="53"/>
      <c r="F850" s="12"/>
      <c r="G850" s="44" t="s">
        <v>21</v>
      </c>
      <c r="H850" s="47"/>
      <c r="I850" s="86"/>
      <c r="J850" s="73"/>
    </row>
    <row r="851" spans="1:10" ht="15" customHeight="1" thickBot="1" x14ac:dyDescent="0.4">
      <c r="A851" s="802"/>
      <c r="B851" s="817"/>
      <c r="C851" s="42">
        <f>C849+C850</f>
        <v>3000</v>
      </c>
      <c r="D851" s="42">
        <f>D849+D850</f>
        <v>3150</v>
      </c>
      <c r="E851" s="42">
        <f>E849+E850</f>
        <v>3250</v>
      </c>
      <c r="F851" s="46"/>
      <c r="G851" s="43" t="s">
        <v>23</v>
      </c>
      <c r="H851" s="47"/>
      <c r="I851" s="86"/>
      <c r="J851" s="73"/>
    </row>
    <row r="852" spans="1:10" ht="15" thickBot="1" x14ac:dyDescent="0.4">
      <c r="A852" s="34" t="s">
        <v>85</v>
      </c>
      <c r="B852" s="35" t="s">
        <v>252</v>
      </c>
      <c r="C852" s="36"/>
      <c r="D852" s="36"/>
      <c r="E852" s="36"/>
      <c r="F852" s="37" t="s">
        <v>194</v>
      </c>
      <c r="G852" s="35"/>
      <c r="H852" s="36"/>
      <c r="I852" s="36"/>
      <c r="J852" s="73"/>
    </row>
    <row r="853" spans="1:10" ht="26.5" thickBot="1" x14ac:dyDescent="0.4">
      <c r="A853" s="38" t="s">
        <v>261</v>
      </c>
      <c r="B853" s="39" t="s">
        <v>263</v>
      </c>
      <c r="C853" s="40"/>
      <c r="D853" s="40"/>
      <c r="E853" s="40"/>
      <c r="F853" s="41" t="s">
        <v>262</v>
      </c>
      <c r="G853" s="39"/>
      <c r="H853" s="40"/>
      <c r="I853" s="40"/>
      <c r="J853" s="73"/>
    </row>
    <row r="854" spans="1:10" ht="15" thickBot="1" x14ac:dyDescent="0.4">
      <c r="A854" s="800" t="s">
        <v>264</v>
      </c>
      <c r="B854" s="815" t="s">
        <v>265</v>
      </c>
      <c r="C854" s="53"/>
      <c r="D854" s="53"/>
      <c r="E854" s="53"/>
      <c r="F854" s="12"/>
      <c r="G854" s="44" t="s">
        <v>18</v>
      </c>
      <c r="H854" s="45">
        <v>288724610</v>
      </c>
      <c r="I854" s="86" t="s">
        <v>234</v>
      </c>
      <c r="J854" s="73"/>
    </row>
    <row r="855" spans="1:10" ht="15" thickBot="1" x14ac:dyDescent="0.4">
      <c r="A855" s="801"/>
      <c r="B855" s="816"/>
      <c r="C855" s="53"/>
      <c r="D855" s="53"/>
      <c r="E855" s="53"/>
      <c r="F855" s="12"/>
      <c r="G855" s="44" t="s">
        <v>21</v>
      </c>
      <c r="H855" s="47"/>
      <c r="I855" s="86"/>
      <c r="J855" s="73"/>
    </row>
    <row r="856" spans="1:10" ht="15" thickBot="1" x14ac:dyDescent="0.4">
      <c r="A856" s="802"/>
      <c r="B856" s="817"/>
      <c r="C856" s="42">
        <f>C854+C855</f>
        <v>0</v>
      </c>
      <c r="D856" s="42">
        <f>D854+D855</f>
        <v>0</v>
      </c>
      <c r="E856" s="42">
        <f>E854+E855</f>
        <v>0</v>
      </c>
      <c r="F856" s="46"/>
      <c r="G856" s="43" t="s">
        <v>23</v>
      </c>
      <c r="H856" s="47"/>
      <c r="I856" s="86"/>
      <c r="J856" s="73"/>
    </row>
    <row r="857" spans="1:10" ht="15" customHeight="1" thickBot="1" x14ac:dyDescent="0.4">
      <c r="A857" s="800" t="s">
        <v>266</v>
      </c>
      <c r="B857" s="815" t="s">
        <v>267</v>
      </c>
      <c r="C857" s="53">
        <v>2</v>
      </c>
      <c r="D857" s="53">
        <v>2</v>
      </c>
      <c r="E857" s="53">
        <v>2</v>
      </c>
      <c r="F857" s="12"/>
      <c r="G857" s="44" t="s">
        <v>18</v>
      </c>
      <c r="H857" s="45">
        <v>288724610</v>
      </c>
      <c r="I857" s="86" t="s">
        <v>234</v>
      </c>
      <c r="J857" s="73"/>
    </row>
    <row r="858" spans="1:10" ht="15" thickBot="1" x14ac:dyDescent="0.4">
      <c r="A858" s="801"/>
      <c r="B858" s="816"/>
      <c r="C858" s="53"/>
      <c r="D858" s="53"/>
      <c r="E858" s="53"/>
      <c r="F858" s="12"/>
      <c r="G858" s="44" t="s">
        <v>21</v>
      </c>
      <c r="H858" s="47"/>
      <c r="I858" s="86"/>
      <c r="J858" s="73"/>
    </row>
    <row r="859" spans="1:10" ht="15" thickBot="1" x14ac:dyDescent="0.4">
      <c r="A859" s="802"/>
      <c r="B859" s="817"/>
      <c r="C859" s="42">
        <f>C857+C858</f>
        <v>2</v>
      </c>
      <c r="D859" s="42">
        <f>D857+D858</f>
        <v>2</v>
      </c>
      <c r="E859" s="42">
        <f>E857+E858</f>
        <v>2</v>
      </c>
      <c r="F859" s="46"/>
      <c r="G859" s="43" t="s">
        <v>23</v>
      </c>
      <c r="H859" s="47"/>
      <c r="I859" s="86"/>
      <c r="J859" s="73"/>
    </row>
    <row r="860" spans="1:10" ht="15" thickBot="1" x14ac:dyDescent="0.4">
      <c r="A860" s="34" t="s">
        <v>85</v>
      </c>
      <c r="B860" s="35" t="s">
        <v>252</v>
      </c>
      <c r="C860" s="36"/>
      <c r="D860" s="36"/>
      <c r="E860" s="36"/>
      <c r="F860" s="37" t="s">
        <v>194</v>
      </c>
      <c r="G860" s="35"/>
      <c r="H860" s="36"/>
      <c r="I860" s="36"/>
      <c r="J860" s="73"/>
    </row>
    <row r="861" spans="1:10" ht="39.5" thickBot="1" x14ac:dyDescent="0.4">
      <c r="A861" s="38" t="s">
        <v>268</v>
      </c>
      <c r="B861" s="39" t="s">
        <v>271</v>
      </c>
      <c r="C861" s="40"/>
      <c r="D861" s="40"/>
      <c r="E861" s="40"/>
      <c r="F861" s="41" t="s">
        <v>270</v>
      </c>
      <c r="G861" s="39"/>
      <c r="H861" s="40"/>
      <c r="I861" s="40"/>
      <c r="J861" s="73"/>
    </row>
    <row r="862" spans="1:10" ht="15" thickBot="1" x14ac:dyDescent="0.4">
      <c r="A862" s="800" t="s">
        <v>269</v>
      </c>
      <c r="B862" s="815" t="s">
        <v>274</v>
      </c>
      <c r="C862" s="53">
        <v>8</v>
      </c>
      <c r="D862" s="53">
        <v>9</v>
      </c>
      <c r="E862" s="53">
        <v>10</v>
      </c>
      <c r="F862" s="12"/>
      <c r="G862" s="44" t="s">
        <v>18</v>
      </c>
      <c r="H862" s="45">
        <v>288724610</v>
      </c>
      <c r="I862" s="86" t="s">
        <v>234</v>
      </c>
      <c r="J862" s="73"/>
    </row>
    <row r="863" spans="1:10" ht="15" customHeight="1" thickBot="1" x14ac:dyDescent="0.4">
      <c r="A863" s="801"/>
      <c r="B863" s="816"/>
      <c r="C863" s="53"/>
      <c r="D863" s="53"/>
      <c r="E863" s="53"/>
      <c r="F863" s="12"/>
      <c r="G863" s="44" t="s">
        <v>21</v>
      </c>
      <c r="H863" s="47"/>
      <c r="I863" s="86"/>
      <c r="J863" s="73"/>
    </row>
    <row r="864" spans="1:10" ht="15" thickBot="1" x14ac:dyDescent="0.4">
      <c r="A864" s="802"/>
      <c r="B864" s="817"/>
      <c r="C864" s="42">
        <f>C862+C863</f>
        <v>8</v>
      </c>
      <c r="D864" s="42">
        <f>D862+D863</f>
        <v>9</v>
      </c>
      <c r="E864" s="42">
        <f>E862+E863</f>
        <v>10</v>
      </c>
      <c r="F864" s="46"/>
      <c r="G864" s="43" t="s">
        <v>23</v>
      </c>
      <c r="H864" s="47"/>
      <c r="I864" s="86"/>
      <c r="J864" s="73"/>
    </row>
    <row r="865" spans="1:10" ht="15" thickBot="1" x14ac:dyDescent="0.4">
      <c r="A865" s="800" t="s">
        <v>273</v>
      </c>
      <c r="B865" s="815" t="s">
        <v>272</v>
      </c>
      <c r="C865" s="53"/>
      <c r="D865" s="53">
        <v>5</v>
      </c>
      <c r="E865" s="53">
        <v>5</v>
      </c>
      <c r="F865" s="12"/>
      <c r="G865" s="44" t="s">
        <v>18</v>
      </c>
      <c r="H865" s="45">
        <v>288724610</v>
      </c>
      <c r="I865" s="86" t="s">
        <v>234</v>
      </c>
      <c r="J865" s="73"/>
    </row>
    <row r="866" spans="1:10" ht="15" customHeight="1" thickBot="1" x14ac:dyDescent="0.4">
      <c r="A866" s="801"/>
      <c r="B866" s="816"/>
      <c r="C866" s="53"/>
      <c r="D866" s="53"/>
      <c r="E866" s="53"/>
      <c r="F866" s="12"/>
      <c r="G866" s="44" t="s">
        <v>21</v>
      </c>
      <c r="H866" s="47"/>
      <c r="I866" s="86"/>
      <c r="J866" s="73"/>
    </row>
    <row r="867" spans="1:10" ht="15" thickBot="1" x14ac:dyDescent="0.4">
      <c r="A867" s="802"/>
      <c r="B867" s="817"/>
      <c r="C867" s="42">
        <f>C865+C866</f>
        <v>0</v>
      </c>
      <c r="D867" s="42">
        <f>D865+D866</f>
        <v>5</v>
      </c>
      <c r="E867" s="42">
        <f>E865+E866</f>
        <v>5</v>
      </c>
      <c r="F867" s="46"/>
      <c r="G867" s="43" t="s">
        <v>23</v>
      </c>
      <c r="H867" s="47"/>
      <c r="I867" s="86"/>
      <c r="J867" s="73"/>
    </row>
    <row r="868" spans="1:10" ht="15" thickBot="1" x14ac:dyDescent="0.4">
      <c r="A868" s="34" t="s">
        <v>85</v>
      </c>
      <c r="B868" s="35" t="s">
        <v>252</v>
      </c>
      <c r="C868" s="36"/>
      <c r="D868" s="36"/>
      <c r="E868" s="36"/>
      <c r="F868" s="37" t="s">
        <v>194</v>
      </c>
      <c r="G868" s="35"/>
      <c r="H868" s="36"/>
      <c r="I868" s="36"/>
      <c r="J868" s="73"/>
    </row>
    <row r="869" spans="1:10" ht="33" customHeight="1" thickBot="1" x14ac:dyDescent="0.4">
      <c r="A869" s="38" t="s">
        <v>275</v>
      </c>
      <c r="B869" s="39" t="s">
        <v>280</v>
      </c>
      <c r="C869" s="40"/>
      <c r="D869" s="40"/>
      <c r="E869" s="40"/>
      <c r="F869" s="41" t="s">
        <v>277</v>
      </c>
      <c r="G869" s="39"/>
      <c r="H869" s="40"/>
      <c r="I869" s="40"/>
      <c r="J869" s="73"/>
    </row>
    <row r="870" spans="1:10" ht="15" thickBot="1" x14ac:dyDescent="0.4">
      <c r="A870" s="800" t="s">
        <v>276</v>
      </c>
      <c r="B870" s="815" t="s">
        <v>278</v>
      </c>
      <c r="C870" s="44"/>
      <c r="D870" s="53"/>
      <c r="E870" s="53"/>
      <c r="F870" s="12"/>
      <c r="G870" s="44" t="s">
        <v>18</v>
      </c>
      <c r="H870" s="45">
        <v>288724610</v>
      </c>
      <c r="I870" s="86" t="s">
        <v>234</v>
      </c>
      <c r="J870" s="73"/>
    </row>
    <row r="871" spans="1:10" ht="15" thickBot="1" x14ac:dyDescent="0.4">
      <c r="A871" s="801"/>
      <c r="B871" s="816"/>
      <c r="C871" s="44"/>
      <c r="D871" s="53"/>
      <c r="E871" s="53"/>
      <c r="F871" s="12"/>
      <c r="G871" s="44" t="s">
        <v>21</v>
      </c>
      <c r="H871" s="47"/>
      <c r="I871" s="86"/>
      <c r="J871" s="73"/>
    </row>
    <row r="872" spans="1:10" ht="15" thickBot="1" x14ac:dyDescent="0.4">
      <c r="A872" s="802"/>
      <c r="B872" s="817"/>
      <c r="C872" s="42">
        <f>C870+C871</f>
        <v>0</v>
      </c>
      <c r="D872" s="42">
        <f>D870+D871</f>
        <v>0</v>
      </c>
      <c r="E872" s="42">
        <f>E870+E871</f>
        <v>0</v>
      </c>
      <c r="F872" s="46"/>
      <c r="G872" s="43" t="s">
        <v>23</v>
      </c>
      <c r="H872" s="47"/>
      <c r="I872" s="86"/>
      <c r="J872" s="73"/>
    </row>
    <row r="873" spans="1:10" ht="15" thickBot="1" x14ac:dyDescent="0.4">
      <c r="A873" s="48"/>
      <c r="B873" s="55" t="s">
        <v>102</v>
      </c>
      <c r="C873" s="56"/>
      <c r="D873" s="56"/>
      <c r="E873" s="56"/>
      <c r="F873" s="56"/>
      <c r="G873" s="43"/>
      <c r="H873" s="45"/>
      <c r="I873" s="45"/>
      <c r="J873" s="73"/>
    </row>
    <row r="874" spans="1:10" ht="15" thickBot="1" x14ac:dyDescent="0.4">
      <c r="A874" s="65"/>
      <c r="B874" s="66" t="s">
        <v>454</v>
      </c>
      <c r="C874" s="67">
        <f>C818+C823+C828+C834+C837+C851+C859+C864+C867+C872+C845+C856+C848</f>
        <v>3301</v>
      </c>
      <c r="D874" s="67">
        <f t="shared" ref="D874:E874" si="27">D818+D823+D828+D834+D837+D851+D859+D864+D867+D872+D845+D856+D848</f>
        <v>3470</v>
      </c>
      <c r="E874" s="67">
        <f t="shared" si="27"/>
        <v>3598</v>
      </c>
      <c r="F874" s="68"/>
      <c r="G874" s="69"/>
      <c r="H874" s="70"/>
      <c r="I874" s="71"/>
      <c r="J874" s="73"/>
    </row>
    <row r="875" spans="1:10" ht="15" customHeight="1" x14ac:dyDescent="0.35">
      <c r="A875" s="73"/>
      <c r="B875" s="73"/>
      <c r="C875" s="73"/>
      <c r="D875" s="73"/>
      <c r="E875" s="73"/>
      <c r="F875" s="73"/>
      <c r="G875" s="73"/>
      <c r="H875" s="73"/>
      <c r="I875" s="73"/>
      <c r="J875" s="73"/>
    </row>
    <row r="876" spans="1:10" x14ac:dyDescent="0.35">
      <c r="A876" s="73"/>
      <c r="B876" s="73"/>
      <c r="C876" s="73"/>
      <c r="D876" s="73"/>
      <c r="E876" s="73"/>
      <c r="F876" s="73"/>
      <c r="G876" s="73"/>
      <c r="H876" s="73"/>
      <c r="I876" s="73"/>
      <c r="J876" s="73"/>
    </row>
    <row r="877" spans="1:10" ht="15" thickBot="1" x14ac:dyDescent="0.4">
      <c r="A877" s="724" t="s">
        <v>1722</v>
      </c>
      <c r="B877" s="5"/>
      <c r="C877" s="5"/>
      <c r="D877" s="5"/>
      <c r="E877" s="6"/>
      <c r="F877" s="7"/>
      <c r="G877" s="7"/>
      <c r="H877" s="7"/>
      <c r="I877" s="73"/>
      <c r="J877" s="73"/>
    </row>
    <row r="878" spans="1:10" ht="58" thickBot="1" x14ac:dyDescent="0.4">
      <c r="A878" s="8" t="s">
        <v>5</v>
      </c>
      <c r="B878" s="9" t="s">
        <v>586</v>
      </c>
      <c r="C878" s="9" t="s">
        <v>11</v>
      </c>
      <c r="D878" s="9" t="s">
        <v>574</v>
      </c>
      <c r="E878" s="9" t="s">
        <v>674</v>
      </c>
      <c r="F878" s="9" t="s">
        <v>6</v>
      </c>
      <c r="G878" s="9" t="s">
        <v>17</v>
      </c>
      <c r="H878" s="9" t="s">
        <v>12</v>
      </c>
      <c r="I878" s="9" t="s">
        <v>34</v>
      </c>
      <c r="J878" s="73"/>
    </row>
    <row r="879" spans="1:10" ht="15" thickBot="1" x14ac:dyDescent="0.4">
      <c r="A879" s="10">
        <v>1</v>
      </c>
      <c r="B879" s="11">
        <v>2</v>
      </c>
      <c r="C879" s="11">
        <v>3</v>
      </c>
      <c r="D879" s="11">
        <v>4</v>
      </c>
      <c r="E879" s="11">
        <v>5</v>
      </c>
      <c r="F879" s="11">
        <v>6</v>
      </c>
      <c r="G879" s="11">
        <v>7</v>
      </c>
      <c r="H879" s="11">
        <v>8</v>
      </c>
      <c r="I879" s="11">
        <v>9</v>
      </c>
      <c r="J879" s="73"/>
    </row>
    <row r="880" spans="1:10" ht="26.5" thickBot="1" x14ac:dyDescent="0.4">
      <c r="A880" s="34" t="s">
        <v>15</v>
      </c>
      <c r="B880" s="35" t="s">
        <v>92</v>
      </c>
      <c r="C880" s="36"/>
      <c r="D880" s="36"/>
      <c r="E880" s="36"/>
      <c r="F880" s="37" t="s">
        <v>204</v>
      </c>
      <c r="G880" s="35"/>
      <c r="H880" s="36"/>
      <c r="I880" s="36"/>
      <c r="J880" s="73"/>
    </row>
    <row r="881" spans="1:10" ht="15" customHeight="1" thickBot="1" x14ac:dyDescent="0.4">
      <c r="A881" s="38" t="s">
        <v>14</v>
      </c>
      <c r="B881" s="39" t="s">
        <v>283</v>
      </c>
      <c r="C881" s="40"/>
      <c r="D881" s="40"/>
      <c r="E881" s="40"/>
      <c r="F881" s="41" t="s">
        <v>282</v>
      </c>
      <c r="G881" s="39"/>
      <c r="H881" s="40"/>
      <c r="I881" s="40"/>
      <c r="J881" s="73"/>
    </row>
    <row r="882" spans="1:10" ht="15" thickBot="1" x14ac:dyDescent="0.4">
      <c r="A882" s="800" t="s">
        <v>78</v>
      </c>
      <c r="B882" s="815" t="s">
        <v>284</v>
      </c>
      <c r="C882" s="53">
        <v>4</v>
      </c>
      <c r="D882" s="53">
        <v>4</v>
      </c>
      <c r="E882" s="53">
        <v>4</v>
      </c>
      <c r="F882" s="12"/>
      <c r="G882" s="44" t="s">
        <v>281</v>
      </c>
      <c r="H882" s="45">
        <v>288724610</v>
      </c>
      <c r="I882" s="86" t="s">
        <v>656</v>
      </c>
      <c r="J882" s="73"/>
    </row>
    <row r="883" spans="1:10" ht="15" thickBot="1" x14ac:dyDescent="0.4">
      <c r="A883" s="801"/>
      <c r="B883" s="816"/>
      <c r="C883" s="53"/>
      <c r="D883" s="53"/>
      <c r="E883" s="53"/>
      <c r="F883" s="12"/>
      <c r="G883" s="44" t="s">
        <v>21</v>
      </c>
      <c r="H883" s="47"/>
      <c r="I883" s="86"/>
      <c r="J883" s="73"/>
    </row>
    <row r="884" spans="1:10" ht="15" thickBot="1" x14ac:dyDescent="0.4">
      <c r="A884" s="802"/>
      <c r="B884" s="817"/>
      <c r="C884" s="42">
        <f>C882+C883</f>
        <v>4</v>
      </c>
      <c r="D884" s="42">
        <f>D882+D883</f>
        <v>4</v>
      </c>
      <c r="E884" s="42">
        <f>E882+E883</f>
        <v>4</v>
      </c>
      <c r="F884" s="46"/>
      <c r="G884" s="43" t="s">
        <v>23</v>
      </c>
      <c r="H884" s="47"/>
      <c r="I884" s="86"/>
      <c r="J884" s="73"/>
    </row>
    <row r="885" spans="1:10" ht="15" thickBot="1" x14ac:dyDescent="0.4">
      <c r="A885" s="800" t="s">
        <v>24</v>
      </c>
      <c r="B885" s="815" t="s">
        <v>285</v>
      </c>
      <c r="C885" s="75">
        <v>53</v>
      </c>
      <c r="D885" s="75">
        <v>55</v>
      </c>
      <c r="E885" s="75">
        <v>55</v>
      </c>
      <c r="F885" s="76"/>
      <c r="G885" s="23" t="s">
        <v>281</v>
      </c>
      <c r="H885" s="77">
        <v>288724610</v>
      </c>
      <c r="I885" s="99" t="s">
        <v>656</v>
      </c>
      <c r="J885" s="73"/>
    </row>
    <row r="886" spans="1:10" ht="15" thickBot="1" x14ac:dyDescent="0.4">
      <c r="A886" s="801"/>
      <c r="B886" s="816"/>
      <c r="C886" s="53">
        <v>10</v>
      </c>
      <c r="D886" s="53"/>
      <c r="E886" s="53"/>
      <c r="F886" s="12"/>
      <c r="G886" s="44" t="s">
        <v>21</v>
      </c>
      <c r="H886" s="47"/>
      <c r="I886" s="86"/>
      <c r="J886" s="73"/>
    </row>
    <row r="887" spans="1:10" ht="15" thickBot="1" x14ac:dyDescent="0.4">
      <c r="A887" s="801"/>
      <c r="B887" s="816"/>
      <c r="C887" s="53"/>
      <c r="D887" s="53"/>
      <c r="E887" s="53"/>
      <c r="F887" s="12"/>
      <c r="G887" s="44" t="s">
        <v>18</v>
      </c>
      <c r="H887" s="47"/>
      <c r="I887" s="86"/>
      <c r="J887" s="73"/>
    </row>
    <row r="888" spans="1:10" ht="29" customHeight="1" thickBot="1" x14ac:dyDescent="0.4">
      <c r="A888" s="802"/>
      <c r="B888" s="817"/>
      <c r="C888" s="42">
        <f>C885+C886+C887</f>
        <v>63</v>
      </c>
      <c r="D888" s="42">
        <f>D885+D886+D887</f>
        <v>55</v>
      </c>
      <c r="E888" s="42">
        <f>E885+E886+E887</f>
        <v>55</v>
      </c>
      <c r="F888" s="46"/>
      <c r="G888" s="43" t="s">
        <v>23</v>
      </c>
      <c r="H888" s="47"/>
      <c r="I888" s="86"/>
      <c r="J888" s="73"/>
    </row>
    <row r="889" spans="1:10" ht="20.399999999999999" customHeight="1" thickBot="1" x14ac:dyDescent="0.4">
      <c r="A889" s="800" t="s">
        <v>28</v>
      </c>
      <c r="B889" s="815" t="s">
        <v>352</v>
      </c>
      <c r="C889" s="75">
        <v>20</v>
      </c>
      <c r="D889" s="75"/>
      <c r="E889" s="75"/>
      <c r="F889" s="76"/>
      <c r="G889" s="23" t="s">
        <v>281</v>
      </c>
      <c r="H889" s="77">
        <v>288724610</v>
      </c>
      <c r="I889" s="99" t="s">
        <v>656</v>
      </c>
      <c r="J889" s="73"/>
    </row>
    <row r="890" spans="1:10" ht="20.399999999999999" customHeight="1" thickBot="1" x14ac:dyDescent="0.4">
      <c r="A890" s="801"/>
      <c r="B890" s="816"/>
      <c r="C890" s="53"/>
      <c r="D890" s="53"/>
      <c r="E890" s="53"/>
      <c r="F890" s="12"/>
      <c r="G890" s="44" t="s">
        <v>21</v>
      </c>
      <c r="H890" s="47"/>
      <c r="I890" s="86"/>
      <c r="J890" s="73"/>
    </row>
    <row r="891" spans="1:10" ht="20.399999999999999" customHeight="1" thickBot="1" x14ac:dyDescent="0.4">
      <c r="A891" s="801"/>
      <c r="B891" s="816"/>
      <c r="C891" s="53"/>
      <c r="D891" s="53"/>
      <c r="E891" s="53"/>
      <c r="F891" s="12"/>
      <c r="G891" s="44" t="s">
        <v>18</v>
      </c>
      <c r="H891" s="47"/>
      <c r="I891" s="86"/>
      <c r="J891" s="73"/>
    </row>
    <row r="892" spans="1:10" ht="18.649999999999999" customHeight="1" thickBot="1" x14ac:dyDescent="0.4">
      <c r="A892" s="802"/>
      <c r="B892" s="817"/>
      <c r="C892" s="42">
        <f>C889+C890+C891</f>
        <v>20</v>
      </c>
      <c r="D892" s="42">
        <f>D889+D890+D891</f>
        <v>0</v>
      </c>
      <c r="E892" s="42">
        <f>E889+E890+E891</f>
        <v>0</v>
      </c>
      <c r="F892" s="46"/>
      <c r="G892" s="43" t="s">
        <v>23</v>
      </c>
      <c r="H892" s="47"/>
      <c r="I892" s="86"/>
      <c r="J892" s="73"/>
    </row>
    <row r="893" spans="1:10" ht="26.5" thickBot="1" x14ac:dyDescent="0.4">
      <c r="A893" s="34" t="s">
        <v>15</v>
      </c>
      <c r="B893" s="35" t="s">
        <v>92</v>
      </c>
      <c r="C893" s="36"/>
      <c r="D893" s="36"/>
      <c r="E893" s="36"/>
      <c r="F893" s="37" t="s">
        <v>204</v>
      </c>
      <c r="G893" s="35"/>
      <c r="H893" s="36"/>
      <c r="I893" s="36"/>
      <c r="J893" s="73"/>
    </row>
    <row r="894" spans="1:10" ht="26.5" thickBot="1" x14ac:dyDescent="0.4">
      <c r="A894" s="38" t="s">
        <v>35</v>
      </c>
      <c r="B894" s="39" t="s">
        <v>286</v>
      </c>
      <c r="C894" s="40"/>
      <c r="D894" s="40"/>
      <c r="E894" s="40"/>
      <c r="F894" s="41"/>
      <c r="G894" s="39"/>
      <c r="H894" s="40"/>
      <c r="I894" s="40"/>
      <c r="J894" s="73"/>
    </row>
    <row r="895" spans="1:10" ht="15" customHeight="1" thickBot="1" x14ac:dyDescent="0.4">
      <c r="A895" s="800" t="s">
        <v>38</v>
      </c>
      <c r="B895" s="815" t="s">
        <v>287</v>
      </c>
      <c r="C895" s="53">
        <v>273</v>
      </c>
      <c r="D895" s="53">
        <v>300</v>
      </c>
      <c r="E895" s="53">
        <v>315</v>
      </c>
      <c r="F895" s="12"/>
      <c r="G895" s="44" t="s">
        <v>281</v>
      </c>
      <c r="H895" s="45">
        <v>288724610</v>
      </c>
      <c r="I895" s="86" t="s">
        <v>656</v>
      </c>
      <c r="J895" s="73"/>
    </row>
    <row r="896" spans="1:10" ht="15" thickBot="1" x14ac:dyDescent="0.4">
      <c r="A896" s="801"/>
      <c r="B896" s="816"/>
      <c r="C896" s="53">
        <v>50</v>
      </c>
      <c r="D896" s="53"/>
      <c r="E896" s="53"/>
      <c r="F896" s="12"/>
      <c r="G896" s="44" t="s">
        <v>21</v>
      </c>
      <c r="H896" s="47"/>
      <c r="I896" s="86"/>
      <c r="J896" s="73"/>
    </row>
    <row r="897" spans="1:10" ht="15" thickBot="1" x14ac:dyDescent="0.4">
      <c r="A897" s="802"/>
      <c r="B897" s="817"/>
      <c r="C897" s="42">
        <f>C895+C896</f>
        <v>323</v>
      </c>
      <c r="D897" s="42">
        <f>D895+D896</f>
        <v>300</v>
      </c>
      <c r="E897" s="42">
        <f>E895+E896</f>
        <v>315</v>
      </c>
      <c r="F897" s="46"/>
      <c r="G897" s="43" t="s">
        <v>23</v>
      </c>
      <c r="H897" s="47"/>
      <c r="I897" s="86"/>
      <c r="J897" s="73"/>
    </row>
    <row r="898" spans="1:10" ht="15" thickBot="1" x14ac:dyDescent="0.4">
      <c r="A898" s="800" t="s">
        <v>39</v>
      </c>
      <c r="B898" s="815" t="s">
        <v>288</v>
      </c>
      <c r="C898" s="53">
        <v>15</v>
      </c>
      <c r="D898" s="53">
        <v>15</v>
      </c>
      <c r="E898" s="53">
        <v>16</v>
      </c>
      <c r="F898" s="12"/>
      <c r="G898" s="44" t="s">
        <v>281</v>
      </c>
      <c r="H898" s="45">
        <v>288724610</v>
      </c>
      <c r="I898" s="86" t="s">
        <v>656</v>
      </c>
      <c r="J898" s="73"/>
    </row>
    <row r="899" spans="1:10" ht="15" thickBot="1" x14ac:dyDescent="0.4">
      <c r="A899" s="801"/>
      <c r="B899" s="816"/>
      <c r="C899" s="53">
        <v>3</v>
      </c>
      <c r="D899" s="53"/>
      <c r="E899" s="53"/>
      <c r="F899" s="12"/>
      <c r="G899" s="44" t="s">
        <v>21</v>
      </c>
      <c r="H899" s="47"/>
      <c r="I899" s="86"/>
      <c r="J899" s="73"/>
    </row>
    <row r="900" spans="1:10" ht="15" thickBot="1" x14ac:dyDescent="0.4">
      <c r="A900" s="802"/>
      <c r="B900" s="817"/>
      <c r="C900" s="42">
        <f>C898+C899</f>
        <v>18</v>
      </c>
      <c r="D900" s="42">
        <f>D898+D899</f>
        <v>15</v>
      </c>
      <c r="E900" s="42">
        <f>E898+E899</f>
        <v>16</v>
      </c>
      <c r="F900" s="46"/>
      <c r="G900" s="43" t="s">
        <v>23</v>
      </c>
      <c r="H900" s="47"/>
      <c r="I900" s="86"/>
      <c r="J900" s="73"/>
    </row>
    <row r="901" spans="1:10" ht="15" customHeight="1" thickBot="1" x14ac:dyDescent="0.4">
      <c r="A901" s="800" t="s">
        <v>40</v>
      </c>
      <c r="B901" s="815" t="s">
        <v>289</v>
      </c>
      <c r="C901" s="53">
        <v>70</v>
      </c>
      <c r="D901" s="53">
        <v>70</v>
      </c>
      <c r="E901" s="53">
        <v>70</v>
      </c>
      <c r="F901" s="12"/>
      <c r="G901" s="44" t="s">
        <v>281</v>
      </c>
      <c r="H901" s="45">
        <v>288724610</v>
      </c>
      <c r="I901" s="86" t="s">
        <v>656</v>
      </c>
      <c r="J901" s="73"/>
    </row>
    <row r="902" spans="1:10" ht="15" thickBot="1" x14ac:dyDescent="0.4">
      <c r="A902" s="801"/>
      <c r="B902" s="816"/>
      <c r="C902" s="53">
        <v>90.9</v>
      </c>
      <c r="D902" s="53"/>
      <c r="E902" s="53"/>
      <c r="F902" s="12"/>
      <c r="G902" s="44" t="s">
        <v>21</v>
      </c>
      <c r="H902" s="47"/>
      <c r="I902" s="86"/>
      <c r="J902" s="73"/>
    </row>
    <row r="903" spans="1:10" ht="15" thickBot="1" x14ac:dyDescent="0.4">
      <c r="A903" s="802"/>
      <c r="B903" s="817"/>
      <c r="C903" s="42">
        <f>C901+C902</f>
        <v>160.9</v>
      </c>
      <c r="D903" s="42">
        <f>D901+D902</f>
        <v>70</v>
      </c>
      <c r="E903" s="42">
        <f>E901+E902</f>
        <v>70</v>
      </c>
      <c r="F903" s="46"/>
      <c r="G903" s="43" t="s">
        <v>23</v>
      </c>
      <c r="H903" s="47"/>
      <c r="I903" s="86"/>
      <c r="J903" s="73"/>
    </row>
    <row r="904" spans="1:10" ht="15" customHeight="1" thickBot="1" x14ac:dyDescent="0.4">
      <c r="A904" s="800" t="s">
        <v>41</v>
      </c>
      <c r="B904" s="827" t="s">
        <v>538</v>
      </c>
      <c r="C904" s="53">
        <v>325</v>
      </c>
      <c r="D904" s="53">
        <v>356</v>
      </c>
      <c r="E904" s="53">
        <v>380</v>
      </c>
      <c r="F904" s="12"/>
      <c r="G904" s="44" t="s">
        <v>281</v>
      </c>
      <c r="H904" s="45">
        <v>288724610</v>
      </c>
      <c r="I904" s="86" t="s">
        <v>656</v>
      </c>
      <c r="J904" s="73"/>
    </row>
    <row r="905" spans="1:10" ht="15" thickBot="1" x14ac:dyDescent="0.4">
      <c r="A905" s="801"/>
      <c r="B905" s="828"/>
      <c r="C905" s="53"/>
      <c r="D905" s="53"/>
      <c r="E905" s="53"/>
      <c r="F905" s="12"/>
      <c r="G905" s="44" t="s">
        <v>18</v>
      </c>
      <c r="H905" s="47"/>
      <c r="I905" s="86"/>
      <c r="J905" s="73"/>
    </row>
    <row r="906" spans="1:10" ht="17" customHeight="1" thickBot="1" x14ac:dyDescent="0.4">
      <c r="A906" s="801"/>
      <c r="B906" s="828"/>
      <c r="C906" s="53">
        <v>319.2</v>
      </c>
      <c r="D906" s="53"/>
      <c r="E906" s="53"/>
      <c r="F906" s="12"/>
      <c r="G906" s="44" t="s">
        <v>21</v>
      </c>
      <c r="H906" s="47"/>
      <c r="I906" s="86"/>
      <c r="J906" s="73"/>
    </row>
    <row r="907" spans="1:10" ht="15" customHeight="1" thickBot="1" x14ac:dyDescent="0.4">
      <c r="A907" s="802"/>
      <c r="B907" s="829"/>
      <c r="C907" s="42">
        <f>C904+C905+C906</f>
        <v>644.20000000000005</v>
      </c>
      <c r="D907" s="42">
        <f>D904+D905</f>
        <v>356</v>
      </c>
      <c r="E907" s="42">
        <f>E904+E905</f>
        <v>380</v>
      </c>
      <c r="F907" s="46"/>
      <c r="G907" s="43" t="s">
        <v>23</v>
      </c>
      <c r="H907" s="47"/>
      <c r="I907" s="86"/>
      <c r="J907" s="73"/>
    </row>
    <row r="908" spans="1:10" ht="15" thickBot="1" x14ac:dyDescent="0.4">
      <c r="A908" s="800" t="s">
        <v>42</v>
      </c>
      <c r="B908" s="815" t="s">
        <v>290</v>
      </c>
      <c r="C908" s="53">
        <v>10</v>
      </c>
      <c r="D908" s="53">
        <v>10</v>
      </c>
      <c r="E908" s="53">
        <v>10</v>
      </c>
      <c r="F908" s="12"/>
      <c r="G908" s="44" t="s">
        <v>281</v>
      </c>
      <c r="H908" s="45">
        <v>288724610</v>
      </c>
      <c r="I908" s="86" t="s">
        <v>656</v>
      </c>
      <c r="J908" s="73"/>
    </row>
    <row r="909" spans="1:10" ht="15" thickBot="1" x14ac:dyDescent="0.4">
      <c r="A909" s="801"/>
      <c r="B909" s="816"/>
      <c r="C909" s="53">
        <v>5</v>
      </c>
      <c r="D909" s="53"/>
      <c r="E909" s="53"/>
      <c r="F909" s="12"/>
      <c r="G909" s="44" t="s">
        <v>21</v>
      </c>
      <c r="H909" s="47"/>
      <c r="I909" s="86"/>
      <c r="J909" s="73"/>
    </row>
    <row r="910" spans="1:10" ht="15" thickBot="1" x14ac:dyDescent="0.4">
      <c r="A910" s="802"/>
      <c r="B910" s="817"/>
      <c r="C910" s="42">
        <f>C908+C909</f>
        <v>15</v>
      </c>
      <c r="D910" s="42">
        <f>D908+D909</f>
        <v>10</v>
      </c>
      <c r="E910" s="42">
        <f>E908+E909</f>
        <v>10</v>
      </c>
      <c r="F910" s="46"/>
      <c r="G910" s="43" t="s">
        <v>23</v>
      </c>
      <c r="H910" s="47"/>
      <c r="I910" s="86"/>
      <c r="J910" s="73"/>
    </row>
    <row r="911" spans="1:10" ht="15" thickBot="1" x14ac:dyDescent="0.4">
      <c r="A911" s="800" t="s">
        <v>43</v>
      </c>
      <c r="B911" s="815" t="s">
        <v>291</v>
      </c>
      <c r="C911" s="53">
        <v>40</v>
      </c>
      <c r="D911" s="53">
        <v>40</v>
      </c>
      <c r="E911" s="53">
        <v>40</v>
      </c>
      <c r="F911" s="12"/>
      <c r="G911" s="44" t="s">
        <v>281</v>
      </c>
      <c r="H911" s="45">
        <v>288724610</v>
      </c>
      <c r="I911" s="86" t="s">
        <v>656</v>
      </c>
      <c r="J911" s="73"/>
    </row>
    <row r="912" spans="1:10" ht="15" thickBot="1" x14ac:dyDescent="0.4">
      <c r="A912" s="801"/>
      <c r="B912" s="816"/>
      <c r="C912" s="53">
        <v>5</v>
      </c>
      <c r="D912" s="53"/>
      <c r="E912" s="53"/>
      <c r="F912" s="12"/>
      <c r="G912" s="44" t="s">
        <v>21</v>
      </c>
      <c r="H912" s="47"/>
      <c r="I912" s="86"/>
      <c r="J912" s="73"/>
    </row>
    <row r="913" spans="1:12" ht="15" thickBot="1" x14ac:dyDescent="0.4">
      <c r="A913" s="802"/>
      <c r="B913" s="817"/>
      <c r="C913" s="42">
        <f>C911+C912</f>
        <v>45</v>
      </c>
      <c r="D913" s="42">
        <f>D911+D912</f>
        <v>40</v>
      </c>
      <c r="E913" s="42">
        <f>E911+E912</f>
        <v>40</v>
      </c>
      <c r="F913" s="46"/>
      <c r="G913" s="43" t="s">
        <v>23</v>
      </c>
      <c r="H913" s="47"/>
      <c r="I913" s="86"/>
      <c r="J913" s="73"/>
    </row>
    <row r="914" spans="1:12" ht="15" thickBot="1" x14ac:dyDescent="0.4">
      <c r="A914" s="800" t="s">
        <v>44</v>
      </c>
      <c r="B914" s="815" t="s">
        <v>292</v>
      </c>
      <c r="C914" s="53"/>
      <c r="D914" s="53"/>
      <c r="E914" s="53"/>
      <c r="F914" s="12"/>
      <c r="G914" s="44" t="s">
        <v>18</v>
      </c>
      <c r="H914" s="45">
        <v>288724610</v>
      </c>
      <c r="I914" s="86" t="s">
        <v>656</v>
      </c>
      <c r="J914" s="73"/>
    </row>
    <row r="915" spans="1:12" ht="15" customHeight="1" thickBot="1" x14ac:dyDescent="0.4">
      <c r="A915" s="801"/>
      <c r="B915" s="816"/>
      <c r="C915" s="53"/>
      <c r="D915" s="53"/>
      <c r="E915" s="53"/>
      <c r="F915" s="12"/>
      <c r="G915" s="44" t="s">
        <v>20</v>
      </c>
      <c r="H915" s="47"/>
      <c r="I915" s="86"/>
      <c r="J915" s="73"/>
    </row>
    <row r="916" spans="1:12" ht="15" customHeight="1" thickBot="1" x14ac:dyDescent="0.4">
      <c r="A916" s="802"/>
      <c r="B916" s="817"/>
      <c r="C916" s="42">
        <f>C914+C915</f>
        <v>0</v>
      </c>
      <c r="D916" s="42">
        <f>D914+D915</f>
        <v>0</v>
      </c>
      <c r="E916" s="42">
        <f>E914+E915</f>
        <v>0</v>
      </c>
      <c r="F916" s="46"/>
      <c r="G916" s="43" t="s">
        <v>23</v>
      </c>
      <c r="H916" s="47"/>
      <c r="I916" s="86"/>
      <c r="J916" s="73"/>
    </row>
    <row r="917" spans="1:12" ht="15" thickBot="1" x14ac:dyDescent="0.4">
      <c r="A917" s="800" t="s">
        <v>45</v>
      </c>
      <c r="B917" s="815" t="s">
        <v>293</v>
      </c>
      <c r="C917" s="53">
        <v>40</v>
      </c>
      <c r="D917" s="53">
        <v>40</v>
      </c>
      <c r="E917" s="53">
        <v>40</v>
      </c>
      <c r="F917" s="12"/>
      <c r="G917" s="44" t="s">
        <v>281</v>
      </c>
      <c r="H917" s="45">
        <v>288724610</v>
      </c>
      <c r="I917" s="86" t="s">
        <v>656</v>
      </c>
      <c r="J917" s="73"/>
    </row>
    <row r="918" spans="1:12" ht="15" thickBot="1" x14ac:dyDescent="0.4">
      <c r="A918" s="801"/>
      <c r="B918" s="816"/>
      <c r="C918" s="53"/>
      <c r="D918" s="53"/>
      <c r="E918" s="53"/>
      <c r="F918" s="12"/>
      <c r="G918" s="44" t="s">
        <v>21</v>
      </c>
      <c r="H918" s="47"/>
      <c r="I918" s="86"/>
      <c r="J918" s="73"/>
    </row>
    <row r="919" spans="1:12" ht="24.65" customHeight="1" thickBot="1" x14ac:dyDescent="0.4">
      <c r="A919" s="802"/>
      <c r="B919" s="817"/>
      <c r="C919" s="42">
        <f>C917+C918</f>
        <v>40</v>
      </c>
      <c r="D919" s="42">
        <f>D917+D918</f>
        <v>40</v>
      </c>
      <c r="E919" s="42">
        <f>E917+E918</f>
        <v>40</v>
      </c>
      <c r="F919" s="46"/>
      <c r="G919" s="43" t="s">
        <v>23</v>
      </c>
      <c r="H919" s="47"/>
      <c r="I919" s="86"/>
      <c r="J919" s="73"/>
    </row>
    <row r="920" spans="1:12" ht="15" thickBot="1" x14ac:dyDescent="0.4">
      <c r="A920" s="800" t="s">
        <v>46</v>
      </c>
      <c r="B920" s="815" t="s">
        <v>294</v>
      </c>
      <c r="C920" s="53">
        <v>180</v>
      </c>
      <c r="D920" s="53">
        <v>190</v>
      </c>
      <c r="E920" s="53">
        <v>200</v>
      </c>
      <c r="F920" s="12"/>
      <c r="G920" s="44" t="s">
        <v>18</v>
      </c>
      <c r="H920" s="45">
        <v>288724610</v>
      </c>
      <c r="I920" s="86" t="s">
        <v>656</v>
      </c>
      <c r="J920" s="73"/>
      <c r="K920" s="73"/>
    </row>
    <row r="921" spans="1:12" ht="15" thickBot="1" x14ac:dyDescent="0.4">
      <c r="A921" s="801"/>
      <c r="B921" s="816"/>
      <c r="C921" s="53">
        <v>373</v>
      </c>
      <c r="D921" s="44"/>
      <c r="E921" s="44"/>
      <c r="F921" s="12"/>
      <c r="G921" s="44" t="s">
        <v>21</v>
      </c>
      <c r="H921" s="47"/>
      <c r="I921" s="86"/>
      <c r="J921" s="73"/>
      <c r="K921" s="73"/>
    </row>
    <row r="922" spans="1:12" ht="15" thickBot="1" x14ac:dyDescent="0.4">
      <c r="A922" s="801"/>
      <c r="B922" s="816"/>
      <c r="C922" s="44"/>
      <c r="D922" s="44"/>
      <c r="E922" s="44"/>
      <c r="F922" s="12"/>
      <c r="G922" s="44" t="s">
        <v>281</v>
      </c>
      <c r="H922" s="47"/>
      <c r="I922" s="86"/>
      <c r="J922" s="73"/>
      <c r="K922" s="73"/>
    </row>
    <row r="923" spans="1:12" ht="15" thickBot="1" x14ac:dyDescent="0.4">
      <c r="A923" s="802"/>
      <c r="B923" s="817"/>
      <c r="C923" s="42">
        <f>C920+C921</f>
        <v>553</v>
      </c>
      <c r="D923" s="42">
        <f>D920+D921</f>
        <v>190</v>
      </c>
      <c r="E923" s="42">
        <f>E920+E921</f>
        <v>200</v>
      </c>
      <c r="F923" s="46"/>
      <c r="G923" s="43" t="s">
        <v>23</v>
      </c>
      <c r="H923" s="47"/>
      <c r="I923" s="86"/>
      <c r="J923" s="6"/>
      <c r="K923" s="6"/>
    </row>
    <row r="924" spans="1:12" ht="15" thickBot="1" x14ac:dyDescent="0.4">
      <c r="A924" s="800" t="s">
        <v>47</v>
      </c>
      <c r="B924" s="815" t="s">
        <v>295</v>
      </c>
      <c r="C924" s="44">
        <v>4060.7</v>
      </c>
      <c r="D924" s="53">
        <v>4718.3999999999996</v>
      </c>
      <c r="E924" s="53">
        <v>4994.3</v>
      </c>
      <c r="F924" s="12"/>
      <c r="G924" s="44" t="s">
        <v>18</v>
      </c>
      <c r="H924" s="45">
        <v>288724610</v>
      </c>
      <c r="I924" s="86" t="s">
        <v>657</v>
      </c>
      <c r="J924" s="6"/>
      <c r="K924" s="143"/>
    </row>
    <row r="925" spans="1:12" ht="15" thickBot="1" x14ac:dyDescent="0.4">
      <c r="A925" s="801"/>
      <c r="B925" s="816"/>
      <c r="C925" s="44">
        <v>146.6</v>
      </c>
      <c r="D925" s="53"/>
      <c r="E925" s="53"/>
      <c r="F925" s="12"/>
      <c r="G925" s="44" t="s">
        <v>21</v>
      </c>
      <c r="H925" s="45">
        <v>306351219</v>
      </c>
      <c r="I925" s="86"/>
      <c r="J925" s="6"/>
      <c r="K925" s="6"/>
    </row>
    <row r="926" spans="1:12" ht="15" thickBot="1" x14ac:dyDescent="0.4">
      <c r="A926" s="801"/>
      <c r="B926" s="816"/>
      <c r="C926" s="53">
        <v>295</v>
      </c>
      <c r="D926" s="53">
        <v>295</v>
      </c>
      <c r="E926" s="53">
        <v>295</v>
      </c>
      <c r="F926" s="12"/>
      <c r="G926" s="44" t="s">
        <v>281</v>
      </c>
      <c r="H926" s="47"/>
      <c r="I926" s="86"/>
      <c r="J926" s="6"/>
      <c r="K926" s="143"/>
    </row>
    <row r="927" spans="1:12" ht="15" thickBot="1" x14ac:dyDescent="0.4">
      <c r="A927" s="801"/>
      <c r="B927" s="816"/>
      <c r="C927" s="53"/>
      <c r="D927" s="53"/>
      <c r="E927" s="53"/>
      <c r="F927" s="12"/>
      <c r="G927" s="44" t="s">
        <v>20</v>
      </c>
      <c r="H927" s="47"/>
      <c r="I927" s="86"/>
      <c r="J927" s="6"/>
      <c r="K927" s="143"/>
      <c r="L927" s="73"/>
    </row>
    <row r="928" spans="1:12" ht="15" thickBot="1" x14ac:dyDescent="0.4">
      <c r="A928" s="802"/>
      <c r="B928" s="817"/>
      <c r="C928" s="42">
        <f>C924+C925+C926+C927</f>
        <v>4502.3</v>
      </c>
      <c r="D928" s="42">
        <f t="shared" ref="D928:E928" si="28">D924+D925+D926+D927</f>
        <v>5013.3999999999996</v>
      </c>
      <c r="E928" s="42">
        <f t="shared" si="28"/>
        <v>5289.3</v>
      </c>
      <c r="F928" s="46"/>
      <c r="G928" s="43" t="s">
        <v>23</v>
      </c>
      <c r="H928" s="47"/>
      <c r="I928" s="86"/>
      <c r="J928" s="73"/>
    </row>
    <row r="929" spans="1:10" ht="15" customHeight="1" thickBot="1" x14ac:dyDescent="0.4">
      <c r="A929" s="48"/>
      <c r="B929" s="55" t="s">
        <v>84</v>
      </c>
      <c r="C929" s="56"/>
      <c r="D929" s="56"/>
      <c r="E929" s="56"/>
      <c r="F929" s="56"/>
      <c r="G929" s="43"/>
      <c r="H929" s="45"/>
      <c r="I929" s="45"/>
      <c r="J929" s="73"/>
    </row>
    <row r="930" spans="1:10" ht="15" thickBot="1" x14ac:dyDescent="0.4">
      <c r="A930" s="65"/>
      <c r="B930" s="66" t="s">
        <v>453</v>
      </c>
      <c r="C930" s="67">
        <f>C884+C888+C897+C900+C903+C907+C910+C913+C916+C919+C923+C928+C892</f>
        <v>6388.4</v>
      </c>
      <c r="D930" s="67">
        <f t="shared" ref="D930:E930" si="29">D884+D888+D897+D900+D903+D907+D910+D913+D916+D919+D923+D928+D892</f>
        <v>6093.4</v>
      </c>
      <c r="E930" s="67">
        <f t="shared" si="29"/>
        <v>6419.3</v>
      </c>
      <c r="F930" s="68"/>
      <c r="G930" s="69"/>
      <c r="H930" s="70"/>
      <c r="I930" s="71"/>
      <c r="J930" s="73"/>
    </row>
    <row r="931" spans="1:10" x14ac:dyDescent="0.35">
      <c r="A931" s="73"/>
      <c r="B931" s="73"/>
      <c r="C931" s="73"/>
      <c r="D931" s="73"/>
      <c r="E931" s="73"/>
      <c r="F931" s="73"/>
      <c r="G931" s="73"/>
      <c r="H931" s="73"/>
      <c r="I931" s="73"/>
      <c r="J931" s="73"/>
    </row>
    <row r="932" spans="1:10" ht="15" thickBot="1" x14ac:dyDescent="0.4">
      <c r="A932" s="724" t="s">
        <v>1723</v>
      </c>
      <c r="B932" s="5"/>
      <c r="C932" s="5"/>
      <c r="D932" s="5"/>
      <c r="E932" s="6"/>
      <c r="F932" s="7"/>
      <c r="G932" s="7"/>
      <c r="H932" s="7"/>
      <c r="I932" s="73"/>
      <c r="J932" s="73"/>
    </row>
    <row r="933" spans="1:10" ht="58.25" customHeight="1" thickBot="1" x14ac:dyDescent="0.4">
      <c r="A933" s="8" t="s">
        <v>5</v>
      </c>
      <c r="B933" s="9" t="s">
        <v>586</v>
      </c>
      <c r="C933" s="9" t="s">
        <v>11</v>
      </c>
      <c r="D933" s="9" t="s">
        <v>574</v>
      </c>
      <c r="E933" s="9" t="s">
        <v>674</v>
      </c>
      <c r="F933" s="9" t="s">
        <v>6</v>
      </c>
      <c r="G933" s="9" t="s">
        <v>17</v>
      </c>
      <c r="H933" s="9" t="s">
        <v>12</v>
      </c>
      <c r="I933" s="9" t="s">
        <v>34</v>
      </c>
      <c r="J933" s="73"/>
    </row>
    <row r="934" spans="1:10" ht="15" thickBot="1" x14ac:dyDescent="0.4">
      <c r="A934" s="10">
        <v>1</v>
      </c>
      <c r="B934" s="11">
        <v>2</v>
      </c>
      <c r="C934" s="11">
        <v>3</v>
      </c>
      <c r="D934" s="11">
        <v>4</v>
      </c>
      <c r="E934" s="11">
        <v>5</v>
      </c>
      <c r="F934" s="11">
        <v>6</v>
      </c>
      <c r="G934" s="11">
        <v>7</v>
      </c>
      <c r="H934" s="11">
        <v>8</v>
      </c>
      <c r="I934" s="11">
        <v>9</v>
      </c>
      <c r="J934" s="73"/>
    </row>
    <row r="935" spans="1:10" ht="26.5" thickBot="1" x14ac:dyDescent="0.4">
      <c r="A935" s="34" t="s">
        <v>15</v>
      </c>
      <c r="B935" s="35" t="s">
        <v>297</v>
      </c>
      <c r="C935" s="36"/>
      <c r="D935" s="36"/>
      <c r="E935" s="36"/>
      <c r="F935" s="37" t="s">
        <v>296</v>
      </c>
      <c r="G935" s="35"/>
      <c r="H935" s="36"/>
      <c r="I935" s="36"/>
      <c r="J935" s="73"/>
    </row>
    <row r="936" spans="1:10" ht="15" thickBot="1" x14ac:dyDescent="0.4">
      <c r="A936" s="38" t="s">
        <v>14</v>
      </c>
      <c r="B936" s="39" t="s">
        <v>299</v>
      </c>
      <c r="C936" s="40"/>
      <c r="D936" s="40"/>
      <c r="E936" s="40"/>
      <c r="F936" s="41" t="s">
        <v>298</v>
      </c>
      <c r="G936" s="39"/>
      <c r="H936" s="40"/>
      <c r="I936" s="40"/>
      <c r="J936" s="73"/>
    </row>
    <row r="937" spans="1:10" ht="15" customHeight="1" thickBot="1" x14ac:dyDescent="0.4">
      <c r="A937" s="800" t="s">
        <v>78</v>
      </c>
      <c r="B937" s="815" t="s">
        <v>301</v>
      </c>
      <c r="C937" s="53">
        <v>96</v>
      </c>
      <c r="D937" s="53">
        <v>100</v>
      </c>
      <c r="E937" s="53">
        <v>105</v>
      </c>
      <c r="F937" s="12"/>
      <c r="G937" s="44" t="s">
        <v>18</v>
      </c>
      <c r="H937" s="45">
        <v>288724610</v>
      </c>
      <c r="I937" s="86" t="s">
        <v>300</v>
      </c>
      <c r="J937" s="73"/>
    </row>
    <row r="938" spans="1:10" ht="15" thickBot="1" x14ac:dyDescent="0.4">
      <c r="A938" s="801"/>
      <c r="B938" s="816"/>
      <c r="C938" s="53"/>
      <c r="D938" s="53"/>
      <c r="E938" s="53"/>
      <c r="F938" s="12"/>
      <c r="G938" s="44" t="s">
        <v>21</v>
      </c>
      <c r="H938" s="47"/>
      <c r="I938" s="86"/>
      <c r="J938" s="73"/>
    </row>
    <row r="939" spans="1:10" ht="54" customHeight="1" thickBot="1" x14ac:dyDescent="0.4">
      <c r="A939" s="802"/>
      <c r="B939" s="817"/>
      <c r="C939" s="42">
        <f>C937+C938</f>
        <v>96</v>
      </c>
      <c r="D939" s="42">
        <f>D937+D938</f>
        <v>100</v>
      </c>
      <c r="E939" s="42">
        <f>E937+E938</f>
        <v>105</v>
      </c>
      <c r="F939" s="46"/>
      <c r="G939" s="43" t="s">
        <v>23</v>
      </c>
      <c r="H939" s="47"/>
      <c r="I939" s="86"/>
      <c r="J939" s="73"/>
    </row>
    <row r="940" spans="1:10" ht="15" thickBot="1" x14ac:dyDescent="0.4">
      <c r="A940" s="800" t="s">
        <v>24</v>
      </c>
      <c r="B940" s="815" t="s">
        <v>302</v>
      </c>
      <c r="C940" s="53">
        <v>110</v>
      </c>
      <c r="D940" s="53">
        <v>110</v>
      </c>
      <c r="E940" s="53">
        <v>130</v>
      </c>
      <c r="F940" s="12"/>
      <c r="G940" s="44" t="s">
        <v>18</v>
      </c>
      <c r="H940" s="45"/>
      <c r="I940" s="86" t="s">
        <v>300</v>
      </c>
      <c r="J940" s="73"/>
    </row>
    <row r="941" spans="1:10" ht="15" thickBot="1" x14ac:dyDescent="0.4">
      <c r="A941" s="801"/>
      <c r="B941" s="816"/>
      <c r="C941" s="53"/>
      <c r="D941" s="53"/>
      <c r="E941" s="53"/>
      <c r="F941" s="12"/>
      <c r="G941" s="44" t="s">
        <v>21</v>
      </c>
      <c r="H941" s="47"/>
      <c r="I941" s="86"/>
      <c r="J941" s="73"/>
    </row>
    <row r="942" spans="1:10" ht="71.400000000000006" customHeight="1" thickBot="1" x14ac:dyDescent="0.4">
      <c r="A942" s="802"/>
      <c r="B942" s="817"/>
      <c r="C942" s="42">
        <f>C940+C941</f>
        <v>110</v>
      </c>
      <c r="D942" s="42">
        <f>D940+D941</f>
        <v>110</v>
      </c>
      <c r="E942" s="42">
        <f>E940+E941</f>
        <v>130</v>
      </c>
      <c r="F942" s="46"/>
      <c r="G942" s="43" t="s">
        <v>23</v>
      </c>
      <c r="H942" s="47"/>
      <c r="I942" s="86"/>
      <c r="J942" s="73"/>
    </row>
    <row r="943" spans="1:10" ht="15" thickBot="1" x14ac:dyDescent="0.4">
      <c r="A943" s="48"/>
      <c r="B943" s="55" t="s">
        <v>84</v>
      </c>
      <c r="C943" s="42">
        <f>C942+C939</f>
        <v>206</v>
      </c>
      <c r="D943" s="42">
        <f t="shared" ref="D943:E943" si="30">D942+D939</f>
        <v>210</v>
      </c>
      <c r="E943" s="42">
        <f t="shared" si="30"/>
        <v>235</v>
      </c>
      <c r="F943" s="56"/>
      <c r="G943" s="43"/>
      <c r="H943" s="45"/>
      <c r="I943" s="45"/>
      <c r="J943" s="73"/>
    </row>
    <row r="944" spans="1:10" ht="31.25" customHeight="1" thickBot="1" x14ac:dyDescent="0.4">
      <c r="A944" s="34" t="s">
        <v>85</v>
      </c>
      <c r="B944" s="35" t="s">
        <v>297</v>
      </c>
      <c r="C944" s="36"/>
      <c r="D944" s="36"/>
      <c r="E944" s="36"/>
      <c r="F944" s="37" t="s">
        <v>303</v>
      </c>
      <c r="G944" s="35"/>
      <c r="H944" s="36"/>
      <c r="I944" s="36"/>
      <c r="J944" s="73"/>
    </row>
    <row r="945" spans="1:10" ht="33" customHeight="1" thickBot="1" x14ac:dyDescent="0.4">
      <c r="A945" s="38" t="s">
        <v>86</v>
      </c>
      <c r="B945" s="39" t="s">
        <v>304</v>
      </c>
      <c r="C945" s="40"/>
      <c r="D945" s="40"/>
      <c r="E945" s="40"/>
      <c r="F945" s="41" t="s">
        <v>305</v>
      </c>
      <c r="G945" s="39"/>
      <c r="H945" s="40"/>
      <c r="I945" s="40"/>
      <c r="J945" s="73"/>
    </row>
    <row r="946" spans="1:10" ht="15" thickBot="1" x14ac:dyDescent="0.4">
      <c r="A946" s="800" t="s">
        <v>89</v>
      </c>
      <c r="B946" s="815" t="s">
        <v>557</v>
      </c>
      <c r="C946" s="53">
        <v>27</v>
      </c>
      <c r="D946" s="53">
        <v>28.3</v>
      </c>
      <c r="E946" s="53">
        <v>28.3</v>
      </c>
      <c r="F946" s="12"/>
      <c r="G946" s="44" t="s">
        <v>18</v>
      </c>
      <c r="H946" s="45">
        <v>288724610</v>
      </c>
      <c r="I946" s="86" t="s">
        <v>300</v>
      </c>
      <c r="J946" s="73"/>
    </row>
    <row r="947" spans="1:10" ht="15" thickBot="1" x14ac:dyDescent="0.4">
      <c r="A947" s="801"/>
      <c r="B947" s="816"/>
      <c r="C947" s="53"/>
      <c r="D947" s="53"/>
      <c r="E947" s="53"/>
      <c r="F947" s="12"/>
      <c r="G947" s="44" t="s">
        <v>21</v>
      </c>
      <c r="H947" s="47"/>
      <c r="I947" s="86"/>
      <c r="J947" s="73"/>
    </row>
    <row r="948" spans="1:10" ht="15" thickBot="1" x14ac:dyDescent="0.4">
      <c r="A948" s="802"/>
      <c r="B948" s="817"/>
      <c r="C948" s="42">
        <f>C946+C947</f>
        <v>27</v>
      </c>
      <c r="D948" s="42">
        <f>D946+D947</f>
        <v>28.3</v>
      </c>
      <c r="E948" s="42">
        <f>E946+E947</f>
        <v>28.3</v>
      </c>
      <c r="F948" s="46"/>
      <c r="G948" s="43" t="s">
        <v>23</v>
      </c>
      <c r="H948" s="47"/>
      <c r="I948" s="86"/>
      <c r="J948" s="73"/>
    </row>
    <row r="949" spans="1:10" ht="15" customHeight="1" thickBot="1" x14ac:dyDescent="0.4">
      <c r="A949" s="800" t="s">
        <v>99</v>
      </c>
      <c r="B949" s="815" t="s">
        <v>558</v>
      </c>
      <c r="C949" s="53">
        <v>55</v>
      </c>
      <c r="D949" s="53">
        <v>60.5</v>
      </c>
      <c r="E949" s="53">
        <v>66.5</v>
      </c>
      <c r="F949" s="12"/>
      <c r="G949" s="44" t="s">
        <v>18</v>
      </c>
      <c r="H949" s="45">
        <v>288724610</v>
      </c>
      <c r="I949" s="86" t="s">
        <v>300</v>
      </c>
      <c r="J949" s="73"/>
    </row>
    <row r="950" spans="1:10" ht="15" thickBot="1" x14ac:dyDescent="0.4">
      <c r="A950" s="801"/>
      <c r="B950" s="816"/>
      <c r="C950" s="53"/>
      <c r="D950" s="53"/>
      <c r="E950" s="53"/>
      <c r="F950" s="12"/>
      <c r="G950" s="44" t="s">
        <v>21</v>
      </c>
      <c r="H950" s="47"/>
      <c r="I950" s="86"/>
      <c r="J950" s="73"/>
    </row>
    <row r="951" spans="1:10" ht="15" thickBot="1" x14ac:dyDescent="0.4">
      <c r="A951" s="802"/>
      <c r="B951" s="817"/>
      <c r="C951" s="42">
        <f>C949+C950</f>
        <v>55</v>
      </c>
      <c r="D951" s="42">
        <f>D949+D950</f>
        <v>60.5</v>
      </c>
      <c r="E951" s="42">
        <f>E949+E950</f>
        <v>66.5</v>
      </c>
      <c r="F951" s="46"/>
      <c r="G951" s="43" t="s">
        <v>23</v>
      </c>
      <c r="H951" s="47"/>
      <c r="I951" s="86"/>
      <c r="J951" s="73"/>
    </row>
    <row r="952" spans="1:10" ht="15" thickBot="1" x14ac:dyDescent="0.4">
      <c r="A952" s="800" t="s">
        <v>218</v>
      </c>
      <c r="B952" s="815" t="s">
        <v>559</v>
      </c>
      <c r="C952" s="53">
        <v>30</v>
      </c>
      <c r="D952" s="53">
        <v>31.2</v>
      </c>
      <c r="E952" s="53">
        <v>33.299999999999997</v>
      </c>
      <c r="F952" s="12"/>
      <c r="G952" s="44" t="s">
        <v>18</v>
      </c>
      <c r="H952" s="45">
        <v>288724610</v>
      </c>
      <c r="I952" s="86" t="s">
        <v>300</v>
      </c>
      <c r="J952" s="73"/>
    </row>
    <row r="953" spans="1:10" ht="15" thickBot="1" x14ac:dyDescent="0.4">
      <c r="A953" s="801"/>
      <c r="B953" s="816"/>
      <c r="C953" s="53"/>
      <c r="D953" s="53"/>
      <c r="E953" s="53"/>
      <c r="F953" s="12"/>
      <c r="G953" s="44" t="s">
        <v>21</v>
      </c>
      <c r="H953" s="47"/>
      <c r="I953" s="86"/>
      <c r="J953" s="73"/>
    </row>
    <row r="954" spans="1:10" ht="15" thickBot="1" x14ac:dyDescent="0.4">
      <c r="A954" s="802"/>
      <c r="B954" s="817"/>
      <c r="C954" s="42">
        <f>C952+C953</f>
        <v>30</v>
      </c>
      <c r="D954" s="42">
        <f>D952+D953</f>
        <v>31.2</v>
      </c>
      <c r="E954" s="42">
        <f>E952+E953</f>
        <v>33.299999999999997</v>
      </c>
      <c r="F954" s="46"/>
      <c r="G954" s="43" t="s">
        <v>23</v>
      </c>
      <c r="H954" s="47"/>
      <c r="I954" s="86"/>
      <c r="J954" s="73"/>
    </row>
    <row r="955" spans="1:10" ht="30" customHeight="1" thickBot="1" x14ac:dyDescent="0.4">
      <c r="A955" s="34" t="s">
        <v>85</v>
      </c>
      <c r="B955" s="35" t="s">
        <v>297</v>
      </c>
      <c r="C955" s="36"/>
      <c r="D955" s="36"/>
      <c r="E955" s="36"/>
      <c r="F955" s="37" t="s">
        <v>303</v>
      </c>
      <c r="G955" s="35"/>
      <c r="H955" s="36"/>
      <c r="I955" s="36"/>
      <c r="J955" s="73"/>
    </row>
    <row r="956" spans="1:10" ht="17" customHeight="1" thickBot="1" x14ac:dyDescent="0.4">
      <c r="A956" s="38" t="s">
        <v>222</v>
      </c>
      <c r="B956" s="39" t="s">
        <v>308</v>
      </c>
      <c r="C956" s="40"/>
      <c r="D956" s="40"/>
      <c r="E956" s="40"/>
      <c r="F956" s="41" t="s">
        <v>307</v>
      </c>
      <c r="G956" s="39"/>
      <c r="H956" s="40"/>
      <c r="I956" s="40"/>
      <c r="J956" s="73"/>
    </row>
    <row r="957" spans="1:10" ht="15" thickBot="1" x14ac:dyDescent="0.4">
      <c r="A957" s="800" t="s">
        <v>225</v>
      </c>
      <c r="B957" s="815" t="s">
        <v>306</v>
      </c>
      <c r="C957" s="53">
        <v>102</v>
      </c>
      <c r="D957" s="53">
        <v>105</v>
      </c>
      <c r="E957" s="53">
        <v>108</v>
      </c>
      <c r="F957" s="12"/>
      <c r="G957" s="44" t="s">
        <v>18</v>
      </c>
      <c r="H957" s="45">
        <v>288724610</v>
      </c>
      <c r="I957" s="86" t="s">
        <v>315</v>
      </c>
      <c r="J957" s="73"/>
    </row>
    <row r="958" spans="1:10" ht="15" thickBot="1" x14ac:dyDescent="0.4">
      <c r="A958" s="801"/>
      <c r="B958" s="816"/>
      <c r="C958" s="53"/>
      <c r="D958" s="53"/>
      <c r="E958" s="53"/>
      <c r="F958" s="12"/>
      <c r="G958" s="44" t="s">
        <v>21</v>
      </c>
      <c r="H958" s="47"/>
      <c r="I958" s="86"/>
      <c r="J958" s="73"/>
    </row>
    <row r="959" spans="1:10" ht="28.25" customHeight="1" thickBot="1" x14ac:dyDescent="0.4">
      <c r="A959" s="802"/>
      <c r="B959" s="817"/>
      <c r="C959" s="42">
        <f>C957+C958</f>
        <v>102</v>
      </c>
      <c r="D959" s="42">
        <f>D957+D958</f>
        <v>105</v>
      </c>
      <c r="E959" s="42">
        <f>E957+E958</f>
        <v>108</v>
      </c>
      <c r="F959" s="46"/>
      <c r="G959" s="43" t="s">
        <v>23</v>
      </c>
      <c r="H959" s="47"/>
      <c r="I959" s="86"/>
      <c r="J959" s="73"/>
    </row>
    <row r="960" spans="1:10" ht="15" thickBot="1" x14ac:dyDescent="0.4">
      <c r="A960" s="48"/>
      <c r="B960" s="55" t="s">
        <v>102</v>
      </c>
      <c r="C960" s="42">
        <f>C959+C954+C951+C948</f>
        <v>214</v>
      </c>
      <c r="D960" s="42">
        <f t="shared" ref="D960:E960" si="31">D959+D954+D951+D948</f>
        <v>225</v>
      </c>
      <c r="E960" s="42">
        <f t="shared" si="31"/>
        <v>236.10000000000002</v>
      </c>
      <c r="F960" s="56"/>
      <c r="G960" s="43"/>
      <c r="H960" s="45"/>
      <c r="I960" s="45"/>
      <c r="J960" s="73"/>
    </row>
    <row r="961" spans="1:10" ht="15" customHeight="1" thickBot="1" x14ac:dyDescent="0.4">
      <c r="A961" s="65"/>
      <c r="B961" s="66" t="s">
        <v>452</v>
      </c>
      <c r="C961" s="67">
        <f>C939+C942+C948+C951+C954+C959</f>
        <v>420</v>
      </c>
      <c r="D961" s="67">
        <f t="shared" ref="D961:E961" si="32">D939+D942+D948+D951+D954+D959</f>
        <v>435</v>
      </c>
      <c r="E961" s="67">
        <f t="shared" si="32"/>
        <v>471.1</v>
      </c>
      <c r="F961" s="68"/>
      <c r="G961" s="69"/>
      <c r="H961" s="70"/>
      <c r="I961" s="71"/>
      <c r="J961" s="73"/>
    </row>
    <row r="962" spans="1:10" x14ac:dyDescent="0.35">
      <c r="A962" s="73"/>
      <c r="B962" s="73"/>
      <c r="C962" s="73"/>
      <c r="D962" s="73"/>
      <c r="E962" s="73"/>
      <c r="F962" s="73"/>
      <c r="G962" s="73"/>
      <c r="H962" s="73"/>
      <c r="I962" s="73"/>
      <c r="J962" s="73"/>
    </row>
    <row r="963" spans="1:10" x14ac:dyDescent="0.35">
      <c r="A963" s="73"/>
      <c r="B963" s="73"/>
      <c r="C963" s="73"/>
      <c r="D963" s="73"/>
      <c r="E963" s="73"/>
      <c r="F963" s="73"/>
      <c r="G963" s="73"/>
      <c r="H963" s="73"/>
      <c r="I963" s="73"/>
      <c r="J963" s="73"/>
    </row>
    <row r="964" spans="1:10" ht="15" thickBot="1" x14ac:dyDescent="0.4">
      <c r="A964" s="724" t="s">
        <v>1724</v>
      </c>
      <c r="B964" s="5"/>
      <c r="C964" s="5"/>
      <c r="D964" s="5"/>
      <c r="E964" s="6"/>
      <c r="F964" s="7"/>
      <c r="G964" s="7"/>
      <c r="H964" s="7"/>
      <c r="I964" s="73"/>
      <c r="J964" s="73"/>
    </row>
    <row r="965" spans="1:10" ht="58" thickBot="1" x14ac:dyDescent="0.4">
      <c r="A965" s="8" t="s">
        <v>5</v>
      </c>
      <c r="B965" s="9" t="s">
        <v>586</v>
      </c>
      <c r="C965" s="9" t="s">
        <v>11</v>
      </c>
      <c r="D965" s="9" t="s">
        <v>574</v>
      </c>
      <c r="E965" s="9" t="s">
        <v>674</v>
      </c>
      <c r="F965" s="9" t="s">
        <v>6</v>
      </c>
      <c r="G965" s="9" t="s">
        <v>17</v>
      </c>
      <c r="H965" s="9" t="s">
        <v>12</v>
      </c>
      <c r="I965" s="9" t="s">
        <v>34</v>
      </c>
      <c r="J965" s="73"/>
    </row>
    <row r="966" spans="1:10" ht="20" customHeight="1" thickBot="1" x14ac:dyDescent="0.4">
      <c r="A966" s="10">
        <v>1</v>
      </c>
      <c r="B966" s="11">
        <v>2</v>
      </c>
      <c r="C966" s="11">
        <v>3</v>
      </c>
      <c r="D966" s="11">
        <v>4</v>
      </c>
      <c r="E966" s="11">
        <v>5</v>
      </c>
      <c r="F966" s="11">
        <v>6</v>
      </c>
      <c r="G966" s="11">
        <v>7</v>
      </c>
      <c r="H966" s="11">
        <v>8</v>
      </c>
      <c r="I966" s="11">
        <v>9</v>
      </c>
      <c r="J966" s="73"/>
    </row>
    <row r="967" spans="1:10" ht="26.4" customHeight="1" thickBot="1" x14ac:dyDescent="0.4">
      <c r="A967" s="34" t="s">
        <v>15</v>
      </c>
      <c r="B967" s="35" t="s">
        <v>92</v>
      </c>
      <c r="C967" s="36"/>
      <c r="D967" s="36"/>
      <c r="E967" s="36"/>
      <c r="F967" s="37" t="s">
        <v>204</v>
      </c>
      <c r="G967" s="35"/>
      <c r="H967" s="36"/>
      <c r="I967" s="36"/>
      <c r="J967" s="73"/>
    </row>
    <row r="968" spans="1:10" ht="21" customHeight="1" thickBot="1" x14ac:dyDescent="0.4">
      <c r="A968" s="38" t="s">
        <v>14</v>
      </c>
      <c r="B968" s="39" t="s">
        <v>206</v>
      </c>
      <c r="C968" s="40"/>
      <c r="D968" s="40"/>
      <c r="E968" s="40"/>
      <c r="F968" s="41" t="s">
        <v>205</v>
      </c>
      <c r="G968" s="39"/>
      <c r="H968" s="40"/>
      <c r="I968" s="40"/>
      <c r="J968" s="73"/>
    </row>
    <row r="969" spans="1:10" ht="15" thickBot="1" x14ac:dyDescent="0.4">
      <c r="A969" s="800" t="s">
        <v>78</v>
      </c>
      <c r="B969" s="815" t="s">
        <v>311</v>
      </c>
      <c r="C969" s="44">
        <v>51.8</v>
      </c>
      <c r="D969" s="53">
        <v>107.2</v>
      </c>
      <c r="E969" s="53">
        <v>7.9</v>
      </c>
      <c r="F969" s="12"/>
      <c r="G969" s="44" t="s">
        <v>18</v>
      </c>
      <c r="H969" s="45">
        <v>288724610</v>
      </c>
      <c r="I969" s="86" t="s">
        <v>310</v>
      </c>
      <c r="J969" s="73"/>
    </row>
    <row r="970" spans="1:10" ht="15" thickBot="1" x14ac:dyDescent="0.4">
      <c r="A970" s="801"/>
      <c r="B970" s="816"/>
      <c r="C970" s="44"/>
      <c r="D970" s="53"/>
      <c r="E970" s="53"/>
      <c r="F970" s="12"/>
      <c r="G970" s="44" t="s">
        <v>21</v>
      </c>
      <c r="H970" s="47"/>
      <c r="I970" s="86"/>
      <c r="J970" s="73"/>
    </row>
    <row r="971" spans="1:10" ht="15" thickBot="1" x14ac:dyDescent="0.4">
      <c r="A971" s="802"/>
      <c r="B971" s="817"/>
      <c r="C971" s="43">
        <f>C969+C970</f>
        <v>51.8</v>
      </c>
      <c r="D971" s="42">
        <f>D969+D970</f>
        <v>107.2</v>
      </c>
      <c r="E971" s="42">
        <f>E969+E970</f>
        <v>7.9</v>
      </c>
      <c r="F971" s="46"/>
      <c r="G971" s="43" t="s">
        <v>23</v>
      </c>
      <c r="H971" s="47"/>
      <c r="I971" s="86"/>
      <c r="J971" s="73"/>
    </row>
    <row r="972" spans="1:10" ht="21" customHeight="1" thickBot="1" x14ac:dyDescent="0.4">
      <c r="A972" s="800" t="s">
        <v>24</v>
      </c>
      <c r="B972" s="815" t="s">
        <v>312</v>
      </c>
      <c r="C972" s="53">
        <v>356.2</v>
      </c>
      <c r="D972" s="53">
        <v>316.60000000000002</v>
      </c>
      <c r="E972" s="53">
        <v>444.5</v>
      </c>
      <c r="F972" s="170"/>
      <c r="G972" s="44" t="s">
        <v>18</v>
      </c>
      <c r="H972" s="45">
        <v>288724610</v>
      </c>
      <c r="I972" s="86" t="s">
        <v>310</v>
      </c>
      <c r="J972" s="73"/>
    </row>
    <row r="973" spans="1:10" ht="15" customHeight="1" thickBot="1" x14ac:dyDescent="0.4">
      <c r="A973" s="801"/>
      <c r="B973" s="816"/>
      <c r="C973" s="53"/>
      <c r="D973" s="53"/>
      <c r="E973" s="53"/>
      <c r="F973" s="170"/>
      <c r="G973" s="44" t="s">
        <v>21</v>
      </c>
      <c r="H973" s="47"/>
      <c r="I973" s="86"/>
      <c r="J973" s="73"/>
    </row>
    <row r="974" spans="1:10" ht="15" thickBot="1" x14ac:dyDescent="0.4">
      <c r="A974" s="802"/>
      <c r="B974" s="817"/>
      <c r="C974" s="42">
        <f>C972+C973</f>
        <v>356.2</v>
      </c>
      <c r="D974" s="42">
        <f>D972+D973</f>
        <v>316.60000000000002</v>
      </c>
      <c r="E974" s="42">
        <f>E972+E973</f>
        <v>444.5</v>
      </c>
      <c r="F974" s="171"/>
      <c r="G974" s="43" t="s">
        <v>23</v>
      </c>
      <c r="H974" s="47"/>
      <c r="I974" s="86"/>
      <c r="J974" s="73"/>
    </row>
    <row r="975" spans="1:10" ht="15" thickBot="1" x14ac:dyDescent="0.4">
      <c r="A975" s="800" t="s">
        <v>26</v>
      </c>
      <c r="B975" s="815" t="s">
        <v>313</v>
      </c>
      <c r="C975" s="53"/>
      <c r="D975" s="53"/>
      <c r="E975" s="53"/>
      <c r="F975" s="170"/>
      <c r="G975" s="44" t="s">
        <v>18</v>
      </c>
      <c r="H975" s="45">
        <v>288724610</v>
      </c>
      <c r="I975" s="86" t="s">
        <v>310</v>
      </c>
      <c r="J975" s="73"/>
    </row>
    <row r="976" spans="1:10" ht="15" thickBot="1" x14ac:dyDescent="0.4">
      <c r="A976" s="801"/>
      <c r="B976" s="816"/>
      <c r="C976" s="53"/>
      <c r="D976" s="53"/>
      <c r="E976" s="53"/>
      <c r="F976" s="170"/>
      <c r="G976" s="44" t="s">
        <v>21</v>
      </c>
      <c r="H976" s="47"/>
      <c r="I976" s="86"/>
      <c r="J976" s="73"/>
    </row>
    <row r="977" spans="1:10" ht="15" thickBot="1" x14ac:dyDescent="0.4">
      <c r="A977" s="802"/>
      <c r="B977" s="817"/>
      <c r="C977" s="42">
        <f>C975+C976</f>
        <v>0</v>
      </c>
      <c r="D977" s="42">
        <f>D975+D976</f>
        <v>0</v>
      </c>
      <c r="E977" s="42">
        <f>E975+E976</f>
        <v>0</v>
      </c>
      <c r="F977" s="171"/>
      <c r="G977" s="43" t="s">
        <v>23</v>
      </c>
      <c r="H977" s="47"/>
      <c r="I977" s="86"/>
      <c r="J977" s="73"/>
    </row>
    <row r="978" spans="1:10" ht="18.649999999999999" customHeight="1" thickBot="1" x14ac:dyDescent="0.4">
      <c r="A978" s="800" t="s">
        <v>28</v>
      </c>
      <c r="B978" s="815" t="s">
        <v>314</v>
      </c>
      <c r="C978" s="53"/>
      <c r="D978" s="53"/>
      <c r="E978" s="53"/>
      <c r="F978" s="170"/>
      <c r="G978" s="44" t="s">
        <v>18</v>
      </c>
      <c r="H978" s="45">
        <v>288724610</v>
      </c>
      <c r="I978" s="86" t="s">
        <v>310</v>
      </c>
      <c r="J978" s="73"/>
    </row>
    <row r="979" spans="1:10" ht="15" thickBot="1" x14ac:dyDescent="0.4">
      <c r="A979" s="801"/>
      <c r="B979" s="816"/>
      <c r="C979" s="53"/>
      <c r="D979" s="53"/>
      <c r="E979" s="53"/>
      <c r="F979" s="170"/>
      <c r="G979" s="44" t="s">
        <v>21</v>
      </c>
      <c r="H979" s="47"/>
      <c r="I979" s="86"/>
      <c r="J979" s="73"/>
    </row>
    <row r="980" spans="1:10" ht="15" thickBot="1" x14ac:dyDescent="0.4">
      <c r="A980" s="802"/>
      <c r="B980" s="817"/>
      <c r="C980" s="42">
        <f>C978+C979</f>
        <v>0</v>
      </c>
      <c r="D980" s="42">
        <f>D978+D979</f>
        <v>0</v>
      </c>
      <c r="E980" s="42">
        <f>E978+E979</f>
        <v>0</v>
      </c>
      <c r="F980" s="171"/>
      <c r="G980" s="43" t="s">
        <v>23</v>
      </c>
      <c r="H980" s="47"/>
      <c r="I980" s="86"/>
      <c r="J980" s="73"/>
    </row>
    <row r="981" spans="1:10" ht="15" thickBot="1" x14ac:dyDescent="0.4">
      <c r="A981" s="48"/>
      <c r="B981" s="55" t="s">
        <v>84</v>
      </c>
      <c r="C981" s="72"/>
      <c r="D981" s="72"/>
      <c r="E981" s="72"/>
      <c r="F981" s="72"/>
      <c r="G981" s="43"/>
      <c r="H981" s="45"/>
      <c r="I981" s="45"/>
      <c r="J981" s="73"/>
    </row>
    <row r="982" spans="1:10" ht="15" customHeight="1" thickBot="1" x14ac:dyDescent="0.4">
      <c r="A982" s="65"/>
      <c r="B982" s="66" t="s">
        <v>451</v>
      </c>
      <c r="C982" s="67">
        <f>C971+C974+C977+C980</f>
        <v>408</v>
      </c>
      <c r="D982" s="67">
        <f>D971+D974+D977+D980</f>
        <v>423.8</v>
      </c>
      <c r="E982" s="67">
        <f>E971+E974+E977+E980</f>
        <v>452.4</v>
      </c>
      <c r="F982" s="68"/>
      <c r="G982" s="69"/>
      <c r="H982" s="70"/>
      <c r="I982" s="71"/>
      <c r="J982" s="73"/>
    </row>
    <row r="983" spans="1:10" x14ac:dyDescent="0.35">
      <c r="A983" s="73"/>
      <c r="B983" s="73"/>
      <c r="C983" s="73"/>
      <c r="D983" s="73"/>
      <c r="E983" s="73"/>
      <c r="F983" s="73"/>
      <c r="G983" s="73"/>
      <c r="H983" s="73"/>
      <c r="I983" s="73"/>
      <c r="J983" s="73"/>
    </row>
    <row r="984" spans="1:10" ht="32.25" customHeight="1" thickBot="1" x14ac:dyDescent="0.4">
      <c r="A984" s="847" t="s">
        <v>1725</v>
      </c>
      <c r="B984" s="852"/>
      <c r="C984" s="852"/>
      <c r="D984" s="852"/>
      <c r="E984" s="852"/>
      <c r="F984" s="852"/>
      <c r="G984" s="852"/>
      <c r="H984" s="852"/>
      <c r="I984" s="852"/>
      <c r="J984" s="73"/>
    </row>
    <row r="985" spans="1:10" ht="58" thickBot="1" x14ac:dyDescent="0.4">
      <c r="A985" s="8" t="s">
        <v>5</v>
      </c>
      <c r="B985" s="9" t="s">
        <v>586</v>
      </c>
      <c r="C985" s="9" t="s">
        <v>11</v>
      </c>
      <c r="D985" s="9" t="s">
        <v>574</v>
      </c>
      <c r="E985" s="9" t="s">
        <v>674</v>
      </c>
      <c r="F985" s="9" t="s">
        <v>6</v>
      </c>
      <c r="G985" s="9" t="s">
        <v>17</v>
      </c>
      <c r="H985" s="9" t="s">
        <v>12</v>
      </c>
      <c r="I985" s="9" t="s">
        <v>34</v>
      </c>
      <c r="J985" s="73"/>
    </row>
    <row r="986" spans="1:10" ht="15" thickBot="1" x14ac:dyDescent="0.4">
      <c r="A986" s="10">
        <v>1</v>
      </c>
      <c r="B986" s="11">
        <v>2</v>
      </c>
      <c r="C986" s="11">
        <v>3</v>
      </c>
      <c r="D986" s="11">
        <v>4</v>
      </c>
      <c r="E986" s="11">
        <v>5</v>
      </c>
      <c r="F986" s="11">
        <v>6</v>
      </c>
      <c r="G986" s="11">
        <v>7</v>
      </c>
      <c r="H986" s="11">
        <v>8</v>
      </c>
      <c r="I986" s="11">
        <v>9</v>
      </c>
      <c r="J986" s="73"/>
    </row>
    <row r="987" spans="1:10" ht="30" customHeight="1" thickBot="1" x14ac:dyDescent="0.4">
      <c r="A987" s="34" t="s">
        <v>15</v>
      </c>
      <c r="B987" s="35" t="s">
        <v>316</v>
      </c>
      <c r="C987" s="36"/>
      <c r="D987" s="36"/>
      <c r="E987" s="36"/>
      <c r="F987" s="37" t="s">
        <v>136</v>
      </c>
      <c r="G987" s="35"/>
      <c r="H987" s="36"/>
      <c r="I987" s="36"/>
      <c r="J987" s="73"/>
    </row>
    <row r="988" spans="1:10" ht="26.5" thickBot="1" x14ac:dyDescent="0.4">
      <c r="A988" s="38" t="s">
        <v>14</v>
      </c>
      <c r="B988" s="39" t="s">
        <v>317</v>
      </c>
      <c r="C988" s="40"/>
      <c r="D988" s="40"/>
      <c r="E988" s="40"/>
      <c r="F988" s="41" t="s">
        <v>138</v>
      </c>
      <c r="G988" s="39"/>
      <c r="H988" s="40"/>
      <c r="I988" s="40"/>
      <c r="J988" s="73"/>
    </row>
    <row r="989" spans="1:10" ht="24" customHeight="1" thickBot="1" x14ac:dyDescent="0.4">
      <c r="A989" s="849" t="s">
        <v>78</v>
      </c>
      <c r="B989" s="815" t="s">
        <v>639</v>
      </c>
      <c r="C989" s="173">
        <v>270</v>
      </c>
      <c r="D989" s="53">
        <v>250</v>
      </c>
      <c r="E989" s="53">
        <v>170</v>
      </c>
      <c r="F989" s="12" t="s">
        <v>358</v>
      </c>
      <c r="G989" s="44" t="s">
        <v>18</v>
      </c>
      <c r="H989" s="45">
        <v>288724610</v>
      </c>
      <c r="I989" s="86" t="s">
        <v>568</v>
      </c>
      <c r="J989" s="73"/>
    </row>
    <row r="990" spans="1:10" ht="15" thickBot="1" x14ac:dyDescent="0.4">
      <c r="A990" s="850"/>
      <c r="B990" s="816"/>
      <c r="C990" s="173"/>
      <c r="D990" s="53"/>
      <c r="E990" s="53"/>
      <c r="F990" s="12" t="s">
        <v>359</v>
      </c>
      <c r="G990" s="44" t="s">
        <v>20</v>
      </c>
      <c r="H990" s="45"/>
      <c r="I990" s="86"/>
      <c r="J990" s="73"/>
    </row>
    <row r="991" spans="1:10" ht="15" thickBot="1" x14ac:dyDescent="0.4">
      <c r="A991" s="850"/>
      <c r="B991" s="816"/>
      <c r="C991" s="173"/>
      <c r="D991" s="53"/>
      <c r="E991" s="53"/>
      <c r="F991" s="12"/>
      <c r="G991" s="44" t="s">
        <v>80</v>
      </c>
      <c r="H991" s="45"/>
      <c r="I991" s="86"/>
      <c r="J991" s="73"/>
    </row>
    <row r="992" spans="1:10" ht="15" thickBot="1" x14ac:dyDescent="0.4">
      <c r="A992" s="850"/>
      <c r="B992" s="816"/>
      <c r="C992" s="173"/>
      <c r="D992" s="53">
        <v>750</v>
      </c>
      <c r="E992" s="53">
        <v>300</v>
      </c>
      <c r="F992" s="12"/>
      <c r="G992" s="44" t="s">
        <v>318</v>
      </c>
      <c r="H992" s="45"/>
      <c r="I992" s="86"/>
      <c r="J992" s="73"/>
    </row>
    <row r="993" spans="1:10" ht="15" customHeight="1" thickBot="1" x14ac:dyDescent="0.4">
      <c r="A993" s="850"/>
      <c r="B993" s="816"/>
      <c r="C993" s="173"/>
      <c r="D993" s="53"/>
      <c r="E993" s="53"/>
      <c r="F993" s="12"/>
      <c r="G993" s="44" t="s">
        <v>21</v>
      </c>
      <c r="H993" s="47"/>
      <c r="I993" s="86"/>
      <c r="J993" s="73"/>
    </row>
    <row r="994" spans="1:10" ht="15" thickBot="1" x14ac:dyDescent="0.4">
      <c r="A994" s="851"/>
      <c r="B994" s="817"/>
      <c r="C994" s="42">
        <f>SUM(C989:C993)</f>
        <v>270</v>
      </c>
      <c r="D994" s="42">
        <f>SUM(D989:D993)</f>
        <v>1000</v>
      </c>
      <c r="E994" s="42">
        <f>SUM(E989:E993)</f>
        <v>470</v>
      </c>
      <c r="F994" s="46"/>
      <c r="G994" s="43" t="s">
        <v>23</v>
      </c>
      <c r="H994" s="47"/>
      <c r="I994" s="86"/>
      <c r="J994" s="73"/>
    </row>
    <row r="995" spans="1:10" ht="26.5" thickBot="1" x14ac:dyDescent="0.4">
      <c r="A995" s="34" t="s">
        <v>15</v>
      </c>
      <c r="B995" s="35" t="s">
        <v>316</v>
      </c>
      <c r="C995" s="36"/>
      <c r="D995" s="36"/>
      <c r="E995" s="36"/>
      <c r="F995" s="37" t="s">
        <v>136</v>
      </c>
      <c r="G995" s="35"/>
      <c r="H995" s="36"/>
      <c r="I995" s="36"/>
      <c r="J995" s="73"/>
    </row>
    <row r="996" spans="1:10" ht="15" thickBot="1" x14ac:dyDescent="0.4">
      <c r="A996" s="38" t="s">
        <v>35</v>
      </c>
      <c r="B996" s="39" t="s">
        <v>319</v>
      </c>
      <c r="C996" s="56"/>
      <c r="D996" s="40"/>
      <c r="E996" s="40"/>
      <c r="F996" s="41" t="s">
        <v>141</v>
      </c>
      <c r="G996" s="39"/>
      <c r="H996" s="40"/>
      <c r="I996" s="40"/>
      <c r="J996" s="73"/>
    </row>
    <row r="997" spans="1:10" ht="15" customHeight="1" thickBot="1" x14ac:dyDescent="0.4">
      <c r="A997" s="849" t="s">
        <v>38</v>
      </c>
      <c r="B997" s="815" t="s">
        <v>520</v>
      </c>
      <c r="C997" s="53">
        <v>575</v>
      </c>
      <c r="D997" s="53">
        <v>680</v>
      </c>
      <c r="E997" s="53">
        <v>515</v>
      </c>
      <c r="F997" s="12" t="s">
        <v>354</v>
      </c>
      <c r="G997" s="44" t="s">
        <v>18</v>
      </c>
      <c r="H997" s="45">
        <v>288724610</v>
      </c>
      <c r="I997" s="86" t="s">
        <v>568</v>
      </c>
      <c r="J997" s="73"/>
    </row>
    <row r="998" spans="1:10" ht="15" thickBot="1" x14ac:dyDescent="0.4">
      <c r="A998" s="850"/>
      <c r="B998" s="816"/>
      <c r="C998" s="53"/>
      <c r="D998" s="53"/>
      <c r="E998" s="53"/>
      <c r="F998" s="12" t="s">
        <v>355</v>
      </c>
      <c r="G998" s="44" t="s">
        <v>20</v>
      </c>
      <c r="H998" s="45"/>
      <c r="I998" s="86"/>
      <c r="J998" s="73"/>
    </row>
    <row r="999" spans="1:10" ht="15" customHeight="1" thickBot="1" x14ac:dyDescent="0.4">
      <c r="A999" s="850"/>
      <c r="B999" s="816"/>
      <c r="C999" s="53"/>
      <c r="D999" s="53"/>
      <c r="E999" s="53"/>
      <c r="F999" s="12" t="s">
        <v>144</v>
      </c>
      <c r="G999" s="44" t="s">
        <v>80</v>
      </c>
      <c r="H999" s="45"/>
      <c r="I999" s="86"/>
      <c r="J999" s="73"/>
    </row>
    <row r="1000" spans="1:10" ht="15" thickBot="1" x14ac:dyDescent="0.4">
      <c r="A1000" s="850"/>
      <c r="B1000" s="816"/>
      <c r="C1000" s="53">
        <v>575</v>
      </c>
      <c r="D1000" s="53">
        <v>1200</v>
      </c>
      <c r="E1000" s="53">
        <v>600</v>
      </c>
      <c r="F1000" s="12"/>
      <c r="G1000" s="44" t="s">
        <v>318</v>
      </c>
      <c r="H1000" s="45"/>
      <c r="I1000" s="86"/>
      <c r="J1000" s="73"/>
    </row>
    <row r="1001" spans="1:10" ht="15" thickBot="1" x14ac:dyDescent="0.4">
      <c r="A1001" s="850"/>
      <c r="B1001" s="816"/>
      <c r="C1001" s="53"/>
      <c r="D1001" s="53"/>
      <c r="E1001" s="53"/>
      <c r="F1001" s="12"/>
      <c r="G1001" s="44" t="s">
        <v>21</v>
      </c>
      <c r="H1001" s="47"/>
      <c r="I1001" s="86"/>
      <c r="J1001" s="73"/>
    </row>
    <row r="1002" spans="1:10" ht="15" thickBot="1" x14ac:dyDescent="0.4">
      <c r="A1002" s="851"/>
      <c r="B1002" s="817"/>
      <c r="C1002" s="42">
        <f>SUM(C997:C1001)</f>
        <v>1150</v>
      </c>
      <c r="D1002" s="42">
        <f>SUM(D997:D1001)</f>
        <v>1880</v>
      </c>
      <c r="E1002" s="42">
        <f>SUM(E997:E1001)</f>
        <v>1115</v>
      </c>
      <c r="F1002" s="46"/>
      <c r="G1002" s="43" t="s">
        <v>23</v>
      </c>
      <c r="H1002" s="47"/>
      <c r="I1002" s="86"/>
      <c r="J1002" s="73"/>
    </row>
    <row r="1003" spans="1:10" ht="15" customHeight="1" thickBot="1" x14ac:dyDescent="0.4">
      <c r="A1003" s="849" t="s">
        <v>39</v>
      </c>
      <c r="B1003" s="815" t="s">
        <v>521</v>
      </c>
      <c r="C1003" s="75">
        <v>0</v>
      </c>
      <c r="D1003" s="75">
        <v>20</v>
      </c>
      <c r="E1003" s="75"/>
      <c r="F1003" s="76" t="s">
        <v>356</v>
      </c>
      <c r="G1003" s="23" t="s">
        <v>18</v>
      </c>
      <c r="H1003" s="77">
        <v>288724610</v>
      </c>
      <c r="I1003" s="99" t="s">
        <v>231</v>
      </c>
      <c r="J1003" s="73"/>
    </row>
    <row r="1004" spans="1:10" ht="15" thickBot="1" x14ac:dyDescent="0.4">
      <c r="A1004" s="850"/>
      <c r="B1004" s="816"/>
      <c r="C1004" s="53"/>
      <c r="D1004" s="53"/>
      <c r="E1004" s="53"/>
      <c r="F1004" s="12" t="s">
        <v>357</v>
      </c>
      <c r="G1004" s="44" t="s">
        <v>20</v>
      </c>
      <c r="H1004" s="45"/>
      <c r="I1004" s="86"/>
      <c r="J1004" s="73"/>
    </row>
    <row r="1005" spans="1:10" ht="15" thickBot="1" x14ac:dyDescent="0.4">
      <c r="A1005" s="850"/>
      <c r="B1005" s="816"/>
      <c r="C1005" s="53"/>
      <c r="D1005" s="53"/>
      <c r="E1005" s="53"/>
      <c r="F1005" s="12"/>
      <c r="G1005" s="44" t="s">
        <v>80</v>
      </c>
      <c r="H1005" s="45"/>
      <c r="I1005" s="86"/>
      <c r="J1005" s="73"/>
    </row>
    <row r="1006" spans="1:10" ht="15" thickBot="1" x14ac:dyDescent="0.4">
      <c r="A1006" s="850"/>
      <c r="B1006" s="816"/>
      <c r="C1006" s="53"/>
      <c r="D1006" s="53"/>
      <c r="E1006" s="53"/>
      <c r="F1006" s="12"/>
      <c r="G1006" s="44" t="s">
        <v>318</v>
      </c>
      <c r="H1006" s="45"/>
      <c r="I1006" s="86"/>
      <c r="J1006" s="73"/>
    </row>
    <row r="1007" spans="1:10" ht="15" thickBot="1" x14ac:dyDescent="0.4">
      <c r="A1007" s="850"/>
      <c r="B1007" s="816"/>
      <c r="C1007" s="53"/>
      <c r="D1007" s="53"/>
      <c r="E1007" s="53"/>
      <c r="F1007" s="12"/>
      <c r="G1007" s="44" t="s">
        <v>21</v>
      </c>
      <c r="H1007" s="47"/>
      <c r="I1007" s="86"/>
      <c r="J1007" s="73"/>
    </row>
    <row r="1008" spans="1:10" ht="15" thickBot="1" x14ac:dyDescent="0.4">
      <c r="A1008" s="851"/>
      <c r="B1008" s="817"/>
      <c r="C1008" s="42">
        <f>SUM(C1003:C1007)</f>
        <v>0</v>
      </c>
      <c r="D1008" s="42">
        <f>SUM(D1003:D1007)</f>
        <v>20</v>
      </c>
      <c r="E1008" s="42">
        <f>SUM(E1003:E1007)</f>
        <v>0</v>
      </c>
      <c r="F1008" s="46"/>
      <c r="G1008" s="43" t="s">
        <v>23</v>
      </c>
      <c r="H1008" s="47"/>
      <c r="I1008" s="86"/>
      <c r="J1008" s="73"/>
    </row>
    <row r="1009" spans="1:10" ht="26.5" thickBot="1" x14ac:dyDescent="0.4">
      <c r="A1009" s="34" t="s">
        <v>15</v>
      </c>
      <c r="B1009" s="35" t="s">
        <v>316</v>
      </c>
      <c r="C1009" s="36"/>
      <c r="D1009" s="36"/>
      <c r="E1009" s="36"/>
      <c r="F1009" s="37" t="s">
        <v>136</v>
      </c>
      <c r="G1009" s="35"/>
      <c r="H1009" s="36"/>
      <c r="I1009" s="36"/>
      <c r="J1009" s="73"/>
    </row>
    <row r="1010" spans="1:10" ht="26.5" thickBot="1" x14ac:dyDescent="0.4">
      <c r="A1010" s="38" t="s">
        <v>247</v>
      </c>
      <c r="B1010" s="39" t="s">
        <v>321</v>
      </c>
      <c r="C1010" s="40"/>
      <c r="D1010" s="40"/>
      <c r="E1010" s="40"/>
      <c r="F1010" s="41" t="s">
        <v>320</v>
      </c>
      <c r="G1010" s="39"/>
      <c r="H1010" s="40"/>
      <c r="I1010" s="40"/>
      <c r="J1010" s="73"/>
    </row>
    <row r="1011" spans="1:10" ht="15" customHeight="1" thickBot="1" x14ac:dyDescent="0.4">
      <c r="A1011" s="849" t="s">
        <v>248</v>
      </c>
      <c r="B1011" s="815" t="s">
        <v>1680</v>
      </c>
      <c r="C1011" s="53">
        <v>70</v>
      </c>
      <c r="D1011" s="53">
        <v>70</v>
      </c>
      <c r="E1011" s="53">
        <v>70</v>
      </c>
      <c r="F1011" s="12"/>
      <c r="G1011" s="44" t="s">
        <v>18</v>
      </c>
      <c r="H1011" s="45">
        <v>288724610</v>
      </c>
      <c r="I1011" s="86" t="s">
        <v>231</v>
      </c>
      <c r="J1011" s="73"/>
    </row>
    <row r="1012" spans="1:10" ht="15" thickBot="1" x14ac:dyDescent="0.4">
      <c r="A1012" s="850"/>
      <c r="B1012" s="816"/>
      <c r="C1012" s="53"/>
      <c r="D1012" s="53"/>
      <c r="E1012" s="53"/>
      <c r="F1012" s="12"/>
      <c r="G1012" s="44" t="s">
        <v>20</v>
      </c>
      <c r="H1012" s="45"/>
      <c r="I1012" s="86"/>
      <c r="J1012" s="73"/>
    </row>
    <row r="1013" spans="1:10" ht="12.65" customHeight="1" thickBot="1" x14ac:dyDescent="0.4">
      <c r="A1013" s="850"/>
      <c r="B1013" s="816"/>
      <c r="C1013" s="53"/>
      <c r="D1013" s="53"/>
      <c r="E1013" s="53"/>
      <c r="F1013" s="12"/>
      <c r="G1013" s="44" t="s">
        <v>80</v>
      </c>
      <c r="H1013" s="45"/>
      <c r="I1013" s="86"/>
      <c r="J1013" s="73"/>
    </row>
    <row r="1014" spans="1:10" ht="15" thickBot="1" x14ac:dyDescent="0.4">
      <c r="A1014" s="850"/>
      <c r="B1014" s="816"/>
      <c r="C1014" s="53"/>
      <c r="D1014" s="53"/>
      <c r="E1014" s="53"/>
      <c r="F1014" s="12"/>
      <c r="G1014" s="44" t="s">
        <v>318</v>
      </c>
      <c r="H1014" s="45"/>
      <c r="I1014" s="86"/>
      <c r="J1014" s="73"/>
    </row>
    <row r="1015" spans="1:10" ht="15" thickBot="1" x14ac:dyDescent="0.4">
      <c r="A1015" s="850"/>
      <c r="B1015" s="816"/>
      <c r="C1015" s="53"/>
      <c r="D1015" s="53"/>
      <c r="E1015" s="53"/>
      <c r="F1015" s="12"/>
      <c r="G1015" s="44" t="s">
        <v>21</v>
      </c>
      <c r="H1015" s="47"/>
      <c r="I1015" s="86"/>
      <c r="J1015" s="73"/>
    </row>
    <row r="1016" spans="1:10" ht="15" thickBot="1" x14ac:dyDescent="0.4">
      <c r="A1016" s="851"/>
      <c r="B1016" s="817"/>
      <c r="C1016" s="42">
        <f>SUM(C1011:C1015)</f>
        <v>70</v>
      </c>
      <c r="D1016" s="42">
        <f>SUM(D1011:D1015)</f>
        <v>70</v>
      </c>
      <c r="E1016" s="42">
        <f>SUM(E1011:E1015)</f>
        <v>70</v>
      </c>
      <c r="F1016" s="46"/>
      <c r="G1016" s="43" t="s">
        <v>23</v>
      </c>
      <c r="H1016" s="47"/>
      <c r="I1016" s="86"/>
      <c r="J1016" s="73"/>
    </row>
    <row r="1017" spans="1:10" ht="26.5" thickBot="1" x14ac:dyDescent="0.4">
      <c r="A1017" s="34" t="s">
        <v>15</v>
      </c>
      <c r="B1017" s="35" t="s">
        <v>316</v>
      </c>
      <c r="C1017" s="36"/>
      <c r="D1017" s="36"/>
      <c r="E1017" s="36"/>
      <c r="F1017" s="37" t="s">
        <v>136</v>
      </c>
      <c r="G1017" s="35"/>
      <c r="H1017" s="36"/>
      <c r="I1017" s="36"/>
      <c r="J1017" s="73"/>
    </row>
    <row r="1018" spans="1:10" ht="15" thickBot="1" x14ac:dyDescent="0.4">
      <c r="A1018" s="38" t="s">
        <v>322</v>
      </c>
      <c r="B1018" s="39" t="s">
        <v>148</v>
      </c>
      <c r="C1018" s="40"/>
      <c r="D1018" s="40"/>
      <c r="E1018" s="40"/>
      <c r="F1018" s="41" t="s">
        <v>147</v>
      </c>
      <c r="G1018" s="39"/>
      <c r="H1018" s="40"/>
      <c r="I1018" s="40"/>
      <c r="J1018" s="73"/>
    </row>
    <row r="1019" spans="1:10" ht="15" customHeight="1" thickBot="1" x14ac:dyDescent="0.4">
      <c r="A1019" s="849" t="s">
        <v>323</v>
      </c>
      <c r="B1019" s="815" t="s">
        <v>522</v>
      </c>
      <c r="C1019" s="44"/>
      <c r="D1019" s="44"/>
      <c r="E1019" s="44"/>
      <c r="F1019" s="12"/>
      <c r="G1019" s="44" t="s">
        <v>18</v>
      </c>
      <c r="H1019" s="45">
        <v>288724610</v>
      </c>
      <c r="I1019" s="86" t="s">
        <v>231</v>
      </c>
      <c r="J1019" s="73"/>
    </row>
    <row r="1020" spans="1:10" ht="15" customHeight="1" thickBot="1" x14ac:dyDescent="0.4">
      <c r="A1020" s="850"/>
      <c r="B1020" s="816"/>
      <c r="C1020" s="44"/>
      <c r="D1020" s="44"/>
      <c r="E1020" s="44"/>
      <c r="F1020" s="12"/>
      <c r="G1020" s="44" t="s">
        <v>20</v>
      </c>
      <c r="H1020" s="45"/>
      <c r="I1020" s="86"/>
      <c r="J1020" s="73"/>
    </row>
    <row r="1021" spans="1:10" ht="15" thickBot="1" x14ac:dyDescent="0.4">
      <c r="A1021" s="850"/>
      <c r="B1021" s="816"/>
      <c r="C1021" s="44"/>
      <c r="D1021" s="44"/>
      <c r="E1021" s="44"/>
      <c r="F1021" s="12"/>
      <c r="G1021" s="44" t="s">
        <v>80</v>
      </c>
      <c r="H1021" s="45"/>
      <c r="I1021" s="86"/>
      <c r="J1021" s="73"/>
    </row>
    <row r="1022" spans="1:10" ht="15" thickBot="1" x14ac:dyDescent="0.4">
      <c r="A1022" s="850"/>
      <c r="B1022" s="816"/>
      <c r="C1022" s="44"/>
      <c r="D1022" s="44"/>
      <c r="E1022" s="44"/>
      <c r="F1022" s="12"/>
      <c r="G1022" s="44" t="s">
        <v>318</v>
      </c>
      <c r="H1022" s="45"/>
      <c r="I1022" s="86"/>
      <c r="J1022" s="73"/>
    </row>
    <row r="1023" spans="1:10" ht="15" thickBot="1" x14ac:dyDescent="0.4">
      <c r="A1023" s="850"/>
      <c r="B1023" s="816"/>
      <c r="C1023" s="44"/>
      <c r="D1023" s="44"/>
      <c r="E1023" s="44"/>
      <c r="F1023" s="12"/>
      <c r="G1023" s="44" t="s">
        <v>21</v>
      </c>
      <c r="H1023" s="47"/>
      <c r="I1023" s="86"/>
      <c r="J1023" s="73"/>
    </row>
    <row r="1024" spans="1:10" ht="15" thickBot="1" x14ac:dyDescent="0.4">
      <c r="A1024" s="851"/>
      <c r="B1024" s="817"/>
      <c r="C1024" s="42">
        <f>SUM(C1019:C1023)</f>
        <v>0</v>
      </c>
      <c r="D1024" s="42">
        <f>SUM(D1019:D1023)</f>
        <v>0</v>
      </c>
      <c r="E1024" s="42">
        <f>SUM(E1019:E1023)</f>
        <v>0</v>
      </c>
      <c r="F1024" s="46"/>
      <c r="G1024" s="43" t="s">
        <v>23</v>
      </c>
      <c r="H1024" s="47"/>
      <c r="I1024" s="86"/>
      <c r="J1024" s="73"/>
    </row>
    <row r="1025" spans="1:10" ht="26.5" thickBot="1" x14ac:dyDescent="0.4">
      <c r="A1025" s="34" t="s">
        <v>15</v>
      </c>
      <c r="B1025" s="35" t="s">
        <v>316</v>
      </c>
      <c r="C1025" s="36"/>
      <c r="D1025" s="36"/>
      <c r="E1025" s="36"/>
      <c r="F1025" s="37" t="s">
        <v>136</v>
      </c>
      <c r="G1025" s="35"/>
      <c r="H1025" s="36"/>
      <c r="I1025" s="36"/>
      <c r="J1025" s="73"/>
    </row>
    <row r="1026" spans="1:10" ht="43.25" customHeight="1" thickBot="1" x14ac:dyDescent="0.4">
      <c r="A1026" s="38" t="s">
        <v>324</v>
      </c>
      <c r="B1026" s="39" t="s">
        <v>562</v>
      </c>
      <c r="C1026" s="40"/>
      <c r="D1026" s="40"/>
      <c r="E1026" s="40"/>
      <c r="F1026" s="41" t="s">
        <v>326</v>
      </c>
      <c r="G1026" s="39"/>
      <c r="H1026" s="40"/>
      <c r="I1026" s="40"/>
      <c r="J1026" s="73"/>
    </row>
    <row r="1027" spans="1:10" ht="15" customHeight="1" thickBot="1" x14ac:dyDescent="0.4">
      <c r="A1027" s="849" t="s">
        <v>325</v>
      </c>
      <c r="B1027" s="815" t="s">
        <v>584</v>
      </c>
      <c r="C1027" s="44"/>
      <c r="D1027" s="53"/>
      <c r="E1027" s="53"/>
      <c r="F1027" s="12"/>
      <c r="G1027" s="44" t="s">
        <v>18</v>
      </c>
      <c r="H1027" s="45">
        <v>288724610</v>
      </c>
      <c r="I1027" s="86" t="s">
        <v>569</v>
      </c>
      <c r="J1027" s="73"/>
    </row>
    <row r="1028" spans="1:10" ht="15" thickBot="1" x14ac:dyDescent="0.4">
      <c r="A1028" s="850"/>
      <c r="B1028" s="816"/>
      <c r="C1028" s="44"/>
      <c r="D1028" s="53"/>
      <c r="E1028" s="53"/>
      <c r="F1028" s="12"/>
      <c r="G1028" s="44" t="s">
        <v>20</v>
      </c>
      <c r="H1028" s="45"/>
      <c r="I1028" s="86"/>
      <c r="J1028" s="73"/>
    </row>
    <row r="1029" spans="1:10" ht="15" thickBot="1" x14ac:dyDescent="0.4">
      <c r="A1029" s="850"/>
      <c r="B1029" s="816"/>
      <c r="C1029" s="44"/>
      <c r="D1029" s="53"/>
      <c r="E1029" s="53"/>
      <c r="F1029" s="12"/>
      <c r="G1029" s="44" t="s">
        <v>80</v>
      </c>
      <c r="H1029" s="45"/>
      <c r="I1029" s="86"/>
      <c r="J1029" s="73"/>
    </row>
    <row r="1030" spans="1:10" ht="15" thickBot="1" x14ac:dyDescent="0.4">
      <c r="A1030" s="850"/>
      <c r="B1030" s="816"/>
      <c r="C1030" s="44"/>
      <c r="D1030" s="53"/>
      <c r="E1030" s="53"/>
      <c r="F1030" s="12"/>
      <c r="G1030" s="44" t="s">
        <v>318</v>
      </c>
      <c r="H1030" s="45"/>
      <c r="I1030" s="86"/>
      <c r="J1030" s="73"/>
    </row>
    <row r="1031" spans="1:10" ht="15" thickBot="1" x14ac:dyDescent="0.4">
      <c r="A1031" s="850"/>
      <c r="B1031" s="816"/>
      <c r="C1031" s="53"/>
      <c r="D1031" s="53"/>
      <c r="E1031" s="53"/>
      <c r="F1031" s="12"/>
      <c r="G1031" s="44" t="s">
        <v>21</v>
      </c>
      <c r="H1031" s="47"/>
      <c r="I1031" s="86"/>
      <c r="J1031" s="73"/>
    </row>
    <row r="1032" spans="1:10" ht="15" thickBot="1" x14ac:dyDescent="0.4">
      <c r="A1032" s="851"/>
      <c r="B1032" s="817"/>
      <c r="C1032" s="42">
        <f>SUM(C1027:C1031)</f>
        <v>0</v>
      </c>
      <c r="D1032" s="42">
        <f>SUM(D1027:D1031)</f>
        <v>0</v>
      </c>
      <c r="E1032" s="42">
        <f>SUM(E1027:E1031)</f>
        <v>0</v>
      </c>
      <c r="F1032" s="46"/>
      <c r="G1032" s="43" t="s">
        <v>23</v>
      </c>
      <c r="H1032" s="47"/>
      <c r="I1032" s="86"/>
      <c r="J1032" s="73"/>
    </row>
    <row r="1033" spans="1:10" ht="23" customHeight="1" thickBot="1" x14ac:dyDescent="0.4">
      <c r="A1033" s="849" t="s">
        <v>327</v>
      </c>
      <c r="B1033" s="815" t="s">
        <v>328</v>
      </c>
      <c r="C1033" s="44"/>
      <c r="D1033" s="44"/>
      <c r="E1033" s="44"/>
      <c r="F1033" s="46"/>
      <c r="G1033" s="43"/>
      <c r="H1033" s="47"/>
      <c r="I1033" s="86" t="s">
        <v>568</v>
      </c>
      <c r="J1033" s="73"/>
    </row>
    <row r="1034" spans="1:10" ht="18" customHeight="1" thickBot="1" x14ac:dyDescent="0.4">
      <c r="A1034" s="850"/>
      <c r="B1034" s="816"/>
      <c r="C1034" s="44"/>
      <c r="D1034" s="44"/>
      <c r="E1034" s="44"/>
      <c r="F1034" s="46"/>
      <c r="G1034" s="43"/>
      <c r="H1034" s="47"/>
      <c r="I1034" s="86"/>
      <c r="J1034" s="73"/>
    </row>
    <row r="1035" spans="1:10" ht="20.399999999999999" customHeight="1" thickBot="1" x14ac:dyDescent="0.4">
      <c r="A1035" s="850"/>
      <c r="B1035" s="816"/>
      <c r="C1035" s="44"/>
      <c r="D1035" s="44"/>
      <c r="E1035" s="44"/>
      <c r="F1035" s="46"/>
      <c r="G1035" s="43"/>
      <c r="H1035" s="47"/>
      <c r="I1035" s="86"/>
      <c r="J1035" s="73"/>
    </row>
    <row r="1036" spans="1:10" ht="19.25" customHeight="1" thickBot="1" x14ac:dyDescent="0.4">
      <c r="A1036" s="850"/>
      <c r="B1036" s="816"/>
      <c r="C1036" s="44"/>
      <c r="D1036" s="44"/>
      <c r="E1036" s="44"/>
      <c r="F1036" s="46"/>
      <c r="G1036" s="43"/>
      <c r="H1036" s="47"/>
      <c r="I1036" s="86"/>
      <c r="J1036" s="73"/>
    </row>
    <row r="1037" spans="1:10" ht="15" thickBot="1" x14ac:dyDescent="0.4">
      <c r="A1037" s="850"/>
      <c r="B1037" s="816"/>
      <c r="C1037" s="44"/>
      <c r="D1037" s="44"/>
      <c r="E1037" s="44"/>
      <c r="F1037" s="46"/>
      <c r="G1037" s="43"/>
      <c r="H1037" s="47"/>
      <c r="I1037" s="86"/>
      <c r="J1037" s="73"/>
    </row>
    <row r="1038" spans="1:10" ht="15" thickBot="1" x14ac:dyDescent="0.4">
      <c r="A1038" s="851"/>
      <c r="B1038" s="817"/>
      <c r="C1038" s="42">
        <f>SUM(C1033:C1037)</f>
        <v>0</v>
      </c>
      <c r="D1038" s="42">
        <f>SUM(D1033:D1037)</f>
        <v>0</v>
      </c>
      <c r="E1038" s="42">
        <f>SUM(E1033:E1037)</f>
        <v>0</v>
      </c>
      <c r="F1038" s="46"/>
      <c r="G1038" s="43"/>
      <c r="H1038" s="47"/>
      <c r="I1038" s="86"/>
      <c r="J1038" s="73"/>
    </row>
    <row r="1039" spans="1:10" ht="15" thickBot="1" x14ac:dyDescent="0.4">
      <c r="A1039" s="48"/>
      <c r="B1039" s="55" t="s">
        <v>84</v>
      </c>
      <c r="C1039" s="56"/>
      <c r="D1039" s="56"/>
      <c r="E1039" s="56"/>
      <c r="F1039" s="56"/>
      <c r="G1039" s="43"/>
      <c r="H1039" s="45"/>
      <c r="I1039" s="45"/>
      <c r="J1039" s="73"/>
    </row>
    <row r="1040" spans="1:10" ht="26.4" customHeight="1" thickBot="1" x14ac:dyDescent="0.4">
      <c r="A1040" s="34" t="s">
        <v>85</v>
      </c>
      <c r="B1040" s="35" t="s">
        <v>329</v>
      </c>
      <c r="C1040" s="36"/>
      <c r="D1040" s="36"/>
      <c r="E1040" s="36"/>
      <c r="F1040" s="37" t="s">
        <v>154</v>
      </c>
      <c r="G1040" s="35"/>
      <c r="H1040" s="36"/>
      <c r="I1040" s="36"/>
      <c r="J1040" s="73"/>
    </row>
    <row r="1041" spans="1:10" ht="34.25" customHeight="1" thickBot="1" x14ac:dyDescent="0.4">
      <c r="A1041" s="38" t="s">
        <v>86</v>
      </c>
      <c r="B1041" s="39" t="s">
        <v>330</v>
      </c>
      <c r="C1041" s="40"/>
      <c r="D1041" s="40"/>
      <c r="E1041" s="40"/>
      <c r="F1041" s="41" t="s">
        <v>156</v>
      </c>
      <c r="G1041" s="39"/>
      <c r="H1041" s="40"/>
      <c r="I1041" s="40"/>
      <c r="J1041" s="73"/>
    </row>
    <row r="1042" spans="1:10" ht="15" customHeight="1" thickBot="1" x14ac:dyDescent="0.4">
      <c r="A1042" s="849" t="s">
        <v>89</v>
      </c>
      <c r="B1042" s="815" t="s">
        <v>519</v>
      </c>
      <c r="C1042" s="44"/>
      <c r="D1042" s="44"/>
      <c r="E1042" s="44"/>
      <c r="F1042" s="12"/>
      <c r="G1042" s="44" t="s">
        <v>18</v>
      </c>
      <c r="H1042" s="45">
        <v>288724610</v>
      </c>
      <c r="I1042" s="86" t="s">
        <v>231</v>
      </c>
      <c r="J1042" s="73"/>
    </row>
    <row r="1043" spans="1:10" ht="15" thickBot="1" x14ac:dyDescent="0.4">
      <c r="A1043" s="850"/>
      <c r="B1043" s="816"/>
      <c r="C1043" s="44"/>
      <c r="D1043" s="44"/>
      <c r="E1043" s="44"/>
      <c r="F1043" s="12"/>
      <c r="G1043" s="44" t="s">
        <v>20</v>
      </c>
      <c r="H1043" s="45"/>
      <c r="I1043" s="86"/>
      <c r="J1043" s="73"/>
    </row>
    <row r="1044" spans="1:10" ht="15" thickBot="1" x14ac:dyDescent="0.4">
      <c r="A1044" s="850"/>
      <c r="B1044" s="816"/>
      <c r="C1044" s="44"/>
      <c r="D1044" s="44"/>
      <c r="E1044" s="44"/>
      <c r="F1044" s="12"/>
      <c r="G1044" s="44" t="s">
        <v>80</v>
      </c>
      <c r="H1044" s="45"/>
      <c r="I1044" s="86"/>
      <c r="J1044" s="73"/>
    </row>
    <row r="1045" spans="1:10" ht="15" thickBot="1" x14ac:dyDescent="0.4">
      <c r="A1045" s="850"/>
      <c r="B1045" s="816"/>
      <c r="C1045" s="44"/>
      <c r="D1045" s="44"/>
      <c r="E1045" s="44"/>
      <c r="F1045" s="12"/>
      <c r="G1045" s="44" t="s">
        <v>318</v>
      </c>
      <c r="H1045" s="45"/>
      <c r="I1045" s="86"/>
      <c r="J1045" s="73"/>
    </row>
    <row r="1046" spans="1:10" ht="15" thickBot="1" x14ac:dyDescent="0.4">
      <c r="A1046" s="850"/>
      <c r="B1046" s="816"/>
      <c r="C1046" s="44"/>
      <c r="D1046" s="44"/>
      <c r="E1046" s="44"/>
      <c r="F1046" s="12"/>
      <c r="G1046" s="44" t="s">
        <v>21</v>
      </c>
      <c r="H1046" s="47"/>
      <c r="I1046" s="86"/>
      <c r="J1046" s="73"/>
    </row>
    <row r="1047" spans="1:10" ht="20" customHeight="1" thickBot="1" x14ac:dyDescent="0.4">
      <c r="A1047" s="851"/>
      <c r="B1047" s="817"/>
      <c r="C1047" s="42">
        <f>SUM(C1042:C1046)</f>
        <v>0</v>
      </c>
      <c r="D1047" s="42">
        <f>SUM(D1042:D1046)</f>
        <v>0</v>
      </c>
      <c r="E1047" s="42">
        <f>SUM(E1042:E1046)</f>
        <v>0</v>
      </c>
      <c r="F1047" s="46"/>
      <c r="G1047" s="43" t="s">
        <v>23</v>
      </c>
      <c r="H1047" s="47"/>
      <c r="I1047" s="86"/>
      <c r="J1047" s="73"/>
    </row>
    <row r="1048" spans="1:10" ht="15" customHeight="1" thickBot="1" x14ac:dyDescent="0.4">
      <c r="A1048" s="849" t="s">
        <v>99</v>
      </c>
      <c r="B1048" s="815" t="s">
        <v>331</v>
      </c>
      <c r="C1048" s="44"/>
      <c r="D1048" s="44"/>
      <c r="E1048" s="44"/>
      <c r="F1048" s="12"/>
      <c r="G1048" s="44" t="s">
        <v>18</v>
      </c>
      <c r="H1048" s="45">
        <v>288724610</v>
      </c>
      <c r="I1048" s="86" t="s">
        <v>231</v>
      </c>
      <c r="J1048" s="73"/>
    </row>
    <row r="1049" spans="1:10" ht="15" thickBot="1" x14ac:dyDescent="0.4">
      <c r="A1049" s="850"/>
      <c r="B1049" s="816"/>
      <c r="C1049" s="44"/>
      <c r="D1049" s="44"/>
      <c r="E1049" s="44"/>
      <c r="F1049" s="12"/>
      <c r="G1049" s="44" t="s">
        <v>20</v>
      </c>
      <c r="H1049" s="45"/>
      <c r="I1049" s="86"/>
      <c r="J1049" s="73"/>
    </row>
    <row r="1050" spans="1:10" ht="15" thickBot="1" x14ac:dyDescent="0.4">
      <c r="A1050" s="850"/>
      <c r="B1050" s="816"/>
      <c r="C1050" s="44"/>
      <c r="D1050" s="44"/>
      <c r="E1050" s="44"/>
      <c r="F1050" s="12"/>
      <c r="G1050" s="44" t="s">
        <v>80</v>
      </c>
      <c r="H1050" s="45"/>
      <c r="I1050" s="86"/>
      <c r="J1050" s="73"/>
    </row>
    <row r="1051" spans="1:10" ht="15" thickBot="1" x14ac:dyDescent="0.4">
      <c r="A1051" s="850"/>
      <c r="B1051" s="816"/>
      <c r="C1051" s="44"/>
      <c r="D1051" s="44"/>
      <c r="E1051" s="44"/>
      <c r="F1051" s="12"/>
      <c r="G1051" s="44" t="s">
        <v>318</v>
      </c>
      <c r="H1051" s="45"/>
      <c r="I1051" s="86"/>
      <c r="J1051" s="73"/>
    </row>
    <row r="1052" spans="1:10" ht="15" thickBot="1" x14ac:dyDescent="0.4">
      <c r="A1052" s="850"/>
      <c r="B1052" s="816"/>
      <c r="C1052" s="44"/>
      <c r="D1052" s="44"/>
      <c r="E1052" s="44"/>
      <c r="F1052" s="12"/>
      <c r="G1052" s="44" t="s">
        <v>21</v>
      </c>
      <c r="H1052" s="47"/>
      <c r="I1052" s="86"/>
      <c r="J1052" s="73"/>
    </row>
    <row r="1053" spans="1:10" ht="15" thickBot="1" x14ac:dyDescent="0.4">
      <c r="A1053" s="851"/>
      <c r="B1053" s="817"/>
      <c r="C1053" s="42">
        <f>SUM(C1048:C1052)</f>
        <v>0</v>
      </c>
      <c r="D1053" s="42">
        <f>SUM(D1048:D1052)</f>
        <v>0</v>
      </c>
      <c r="E1053" s="42">
        <f>SUM(E1048:E1052)</f>
        <v>0</v>
      </c>
      <c r="F1053" s="46"/>
      <c r="G1053" s="43" t="s">
        <v>23</v>
      </c>
      <c r="H1053" s="47"/>
      <c r="I1053" s="86"/>
      <c r="J1053" s="73"/>
    </row>
    <row r="1054" spans="1:10" ht="15" customHeight="1" thickBot="1" x14ac:dyDescent="0.4">
      <c r="A1054" s="849" t="s">
        <v>218</v>
      </c>
      <c r="B1054" s="815" t="s">
        <v>640</v>
      </c>
      <c r="C1054" s="44"/>
      <c r="D1054" s="44"/>
      <c r="E1054" s="44"/>
      <c r="F1054" s="12"/>
      <c r="G1054" s="44" t="s">
        <v>18</v>
      </c>
      <c r="H1054" s="45">
        <v>288724610</v>
      </c>
      <c r="I1054" s="86" t="s">
        <v>231</v>
      </c>
      <c r="J1054" s="73"/>
    </row>
    <row r="1055" spans="1:10" ht="15" thickBot="1" x14ac:dyDescent="0.4">
      <c r="A1055" s="850"/>
      <c r="B1055" s="816"/>
      <c r="C1055" s="44"/>
      <c r="D1055" s="44"/>
      <c r="E1055" s="44"/>
      <c r="F1055" s="12"/>
      <c r="G1055" s="44" t="s">
        <v>20</v>
      </c>
      <c r="H1055" s="45"/>
      <c r="I1055" s="86"/>
      <c r="J1055" s="73"/>
    </row>
    <row r="1056" spans="1:10" ht="15" thickBot="1" x14ac:dyDescent="0.4">
      <c r="A1056" s="850"/>
      <c r="B1056" s="816"/>
      <c r="C1056" s="44"/>
      <c r="D1056" s="44"/>
      <c r="E1056" s="44"/>
      <c r="F1056" s="12"/>
      <c r="G1056" s="44" t="s">
        <v>80</v>
      </c>
      <c r="H1056" s="45"/>
      <c r="I1056" s="86"/>
      <c r="J1056" s="73"/>
    </row>
    <row r="1057" spans="1:10" ht="15" thickBot="1" x14ac:dyDescent="0.4">
      <c r="A1057" s="850"/>
      <c r="B1057" s="816"/>
      <c r="C1057" s="44"/>
      <c r="D1057" s="44"/>
      <c r="E1057" s="44"/>
      <c r="F1057" s="12"/>
      <c r="G1057" s="44" t="s">
        <v>318</v>
      </c>
      <c r="H1057" s="45"/>
      <c r="I1057" s="86"/>
      <c r="J1057" s="73"/>
    </row>
    <row r="1058" spans="1:10" ht="15" thickBot="1" x14ac:dyDescent="0.4">
      <c r="A1058" s="850"/>
      <c r="B1058" s="816"/>
      <c r="C1058" s="44"/>
      <c r="D1058" s="44"/>
      <c r="E1058" s="44"/>
      <c r="F1058" s="12"/>
      <c r="G1058" s="44" t="s">
        <v>21</v>
      </c>
      <c r="H1058" s="47"/>
      <c r="I1058" s="86"/>
      <c r="J1058" s="73"/>
    </row>
    <row r="1059" spans="1:10" ht="15" customHeight="1" thickBot="1" x14ac:dyDescent="0.4">
      <c r="A1059" s="851"/>
      <c r="B1059" s="817"/>
      <c r="C1059" s="42">
        <f>SUM(C1054:C1058)</f>
        <v>0</v>
      </c>
      <c r="D1059" s="42">
        <f>SUM(D1054:D1058)</f>
        <v>0</v>
      </c>
      <c r="E1059" s="42">
        <f>SUM(E1054:E1058)</f>
        <v>0</v>
      </c>
      <c r="F1059" s="46"/>
      <c r="G1059" s="43" t="s">
        <v>23</v>
      </c>
      <c r="H1059" s="47"/>
      <c r="I1059" s="86"/>
      <c r="J1059" s="73"/>
    </row>
    <row r="1060" spans="1:10" ht="20.399999999999999" customHeight="1" thickBot="1" x14ac:dyDescent="0.4">
      <c r="A1060" s="849" t="s">
        <v>219</v>
      </c>
      <c r="B1060" s="815" t="s">
        <v>332</v>
      </c>
      <c r="C1060" s="53"/>
      <c r="D1060" s="53"/>
      <c r="E1060" s="53"/>
      <c r="F1060" s="12"/>
      <c r="G1060" s="44" t="s">
        <v>18</v>
      </c>
      <c r="H1060" s="45">
        <v>288724610</v>
      </c>
      <c r="I1060" s="86" t="s">
        <v>231</v>
      </c>
      <c r="J1060" s="73"/>
    </row>
    <row r="1061" spans="1:10" ht="14.4" customHeight="1" thickBot="1" x14ac:dyDescent="0.4">
      <c r="A1061" s="850"/>
      <c r="B1061" s="816"/>
      <c r="C1061" s="53"/>
      <c r="D1061" s="53"/>
      <c r="E1061" s="53"/>
      <c r="F1061" s="12"/>
      <c r="G1061" s="44" t="s">
        <v>20</v>
      </c>
      <c r="H1061" s="45"/>
      <c r="I1061" s="86"/>
      <c r="J1061" s="73"/>
    </row>
    <row r="1062" spans="1:10" ht="21" customHeight="1" thickBot="1" x14ac:dyDescent="0.4">
      <c r="A1062" s="850"/>
      <c r="B1062" s="816"/>
      <c r="C1062" s="53"/>
      <c r="D1062" s="53"/>
      <c r="E1062" s="53"/>
      <c r="F1062" s="12"/>
      <c r="G1062" s="44" t="s">
        <v>80</v>
      </c>
      <c r="H1062" s="45"/>
      <c r="I1062" s="86"/>
      <c r="J1062" s="73"/>
    </row>
    <row r="1063" spans="1:10" ht="17.399999999999999" customHeight="1" thickBot="1" x14ac:dyDescent="0.4">
      <c r="A1063" s="850"/>
      <c r="B1063" s="816"/>
      <c r="C1063" s="53"/>
      <c r="D1063" s="53"/>
      <c r="E1063" s="53"/>
      <c r="F1063" s="12"/>
      <c r="G1063" s="44" t="s">
        <v>318</v>
      </c>
      <c r="H1063" s="45"/>
      <c r="I1063" s="86"/>
      <c r="J1063" s="73"/>
    </row>
    <row r="1064" spans="1:10" ht="15" customHeight="1" thickBot="1" x14ac:dyDescent="0.4">
      <c r="A1064" s="850"/>
      <c r="B1064" s="816"/>
      <c r="C1064" s="53"/>
      <c r="D1064" s="53"/>
      <c r="E1064" s="53"/>
      <c r="F1064" s="12"/>
      <c r="G1064" s="44" t="s">
        <v>21</v>
      </c>
      <c r="H1064" s="47"/>
      <c r="I1064" s="86"/>
      <c r="J1064" s="73"/>
    </row>
    <row r="1065" spans="1:10" ht="15" thickBot="1" x14ac:dyDescent="0.4">
      <c r="A1065" s="851"/>
      <c r="B1065" s="817"/>
      <c r="C1065" s="42">
        <f>SUM(C1060:C1064)</f>
        <v>0</v>
      </c>
      <c r="D1065" s="42">
        <f>SUM(D1060:D1064)</f>
        <v>0</v>
      </c>
      <c r="E1065" s="42">
        <f>SUM(E1060:E1064)</f>
        <v>0</v>
      </c>
      <c r="F1065" s="46"/>
      <c r="G1065" s="43" t="s">
        <v>23</v>
      </c>
      <c r="H1065" s="47"/>
      <c r="I1065" s="86"/>
      <c r="J1065" s="73"/>
    </row>
    <row r="1066" spans="1:10" ht="15" thickBot="1" x14ac:dyDescent="0.4">
      <c r="A1066" s="34" t="s">
        <v>85</v>
      </c>
      <c r="B1066" s="35" t="s">
        <v>329</v>
      </c>
      <c r="C1066" s="36"/>
      <c r="D1066" s="36"/>
      <c r="E1066" s="36"/>
      <c r="F1066" s="37" t="s">
        <v>154</v>
      </c>
      <c r="G1066" s="35"/>
      <c r="H1066" s="36"/>
      <c r="I1066" s="36"/>
      <c r="J1066" s="73"/>
    </row>
    <row r="1067" spans="1:10" ht="26.5" thickBot="1" x14ac:dyDescent="0.4">
      <c r="A1067" s="38" t="s">
        <v>222</v>
      </c>
      <c r="B1067" s="39" t="s">
        <v>333</v>
      </c>
      <c r="C1067" s="40"/>
      <c r="D1067" s="40"/>
      <c r="E1067" s="40"/>
      <c r="F1067" s="41" t="s">
        <v>165</v>
      </c>
      <c r="G1067" s="39"/>
      <c r="H1067" s="40"/>
      <c r="I1067" s="40"/>
      <c r="J1067" s="73"/>
    </row>
    <row r="1068" spans="1:10" ht="15" thickBot="1" x14ac:dyDescent="0.4">
      <c r="A1068" s="849" t="s">
        <v>225</v>
      </c>
      <c r="B1068" s="815" t="s">
        <v>334</v>
      </c>
      <c r="C1068" s="53">
        <v>190</v>
      </c>
      <c r="D1068" s="53">
        <v>100</v>
      </c>
      <c r="E1068" s="53">
        <v>100</v>
      </c>
      <c r="F1068" s="12"/>
      <c r="G1068" s="44" t="s">
        <v>18</v>
      </c>
      <c r="H1068" s="45">
        <v>288724610</v>
      </c>
      <c r="I1068" s="86" t="s">
        <v>231</v>
      </c>
      <c r="J1068" s="73"/>
    </row>
    <row r="1069" spans="1:10" ht="15" thickBot="1" x14ac:dyDescent="0.4">
      <c r="A1069" s="850"/>
      <c r="B1069" s="816"/>
      <c r="C1069" s="53"/>
      <c r="D1069" s="53"/>
      <c r="E1069" s="53"/>
      <c r="F1069" s="12"/>
      <c r="G1069" s="44" t="s">
        <v>20</v>
      </c>
      <c r="H1069" s="45"/>
      <c r="I1069" s="86"/>
      <c r="J1069" s="73"/>
    </row>
    <row r="1070" spans="1:10" ht="15" thickBot="1" x14ac:dyDescent="0.4">
      <c r="A1070" s="850"/>
      <c r="B1070" s="816"/>
      <c r="C1070" s="53"/>
      <c r="D1070" s="53"/>
      <c r="E1070" s="53"/>
      <c r="F1070" s="12"/>
      <c r="G1070" s="44" t="s">
        <v>80</v>
      </c>
      <c r="H1070" s="45"/>
      <c r="I1070" s="86"/>
      <c r="J1070" s="73"/>
    </row>
    <row r="1071" spans="1:10" ht="15" customHeight="1" thickBot="1" x14ac:dyDescent="0.4">
      <c r="A1071" s="850"/>
      <c r="B1071" s="816"/>
      <c r="C1071" s="53"/>
      <c r="D1071" s="53"/>
      <c r="E1071" s="53"/>
      <c r="F1071" s="12"/>
      <c r="G1071" s="44" t="s">
        <v>318</v>
      </c>
      <c r="H1071" s="45"/>
      <c r="I1071" s="86"/>
      <c r="J1071" s="73"/>
    </row>
    <row r="1072" spans="1:10" ht="15" thickBot="1" x14ac:dyDescent="0.4">
      <c r="A1072" s="850"/>
      <c r="B1072" s="816"/>
      <c r="C1072" s="53"/>
      <c r="D1072" s="53"/>
      <c r="E1072" s="53"/>
      <c r="F1072" s="12"/>
      <c r="G1072" s="44" t="s">
        <v>21</v>
      </c>
      <c r="H1072" s="47"/>
      <c r="I1072" s="86"/>
      <c r="J1072" s="73"/>
    </row>
    <row r="1073" spans="1:10" ht="15" thickBot="1" x14ac:dyDescent="0.4">
      <c r="A1073" s="851"/>
      <c r="B1073" s="817"/>
      <c r="C1073" s="42">
        <f>SUM(C1068:C1072)</f>
        <v>190</v>
      </c>
      <c r="D1073" s="42">
        <f>SUM(D1068:D1072)</f>
        <v>100</v>
      </c>
      <c r="E1073" s="42">
        <f>SUM(E1068:E1072)</f>
        <v>100</v>
      </c>
      <c r="F1073" s="46"/>
      <c r="G1073" s="43" t="s">
        <v>23</v>
      </c>
      <c r="H1073" s="47"/>
      <c r="I1073" s="86"/>
      <c r="J1073" s="73"/>
    </row>
    <row r="1074" spans="1:10" ht="15" thickBot="1" x14ac:dyDescent="0.4">
      <c r="A1074" s="849" t="s">
        <v>227</v>
      </c>
      <c r="B1074" s="815" t="s">
        <v>335</v>
      </c>
      <c r="C1074" s="173">
        <v>4527</v>
      </c>
      <c r="D1074" s="53">
        <v>4517</v>
      </c>
      <c r="E1074" s="53">
        <v>5642</v>
      </c>
      <c r="F1074" s="12"/>
      <c r="G1074" s="44" t="s">
        <v>18</v>
      </c>
      <c r="H1074" s="45">
        <v>288724610</v>
      </c>
      <c r="I1074" s="86" t="s">
        <v>568</v>
      </c>
      <c r="J1074" s="73"/>
    </row>
    <row r="1075" spans="1:10" ht="15" thickBot="1" x14ac:dyDescent="0.4">
      <c r="A1075" s="850"/>
      <c r="B1075" s="816"/>
      <c r="C1075" s="53"/>
      <c r="D1075" s="53"/>
      <c r="E1075" s="53"/>
      <c r="F1075" s="12"/>
      <c r="G1075" s="44" t="s">
        <v>20</v>
      </c>
      <c r="H1075" s="45"/>
      <c r="I1075" s="86"/>
      <c r="J1075" s="73"/>
    </row>
    <row r="1076" spans="1:10" ht="18" customHeight="1" thickBot="1" x14ac:dyDescent="0.4">
      <c r="A1076" s="850"/>
      <c r="B1076" s="816"/>
      <c r="C1076" s="53"/>
      <c r="D1076" s="53"/>
      <c r="E1076" s="53"/>
      <c r="F1076" s="12"/>
      <c r="G1076" s="44" t="s">
        <v>80</v>
      </c>
      <c r="H1076" s="45"/>
      <c r="I1076" s="86"/>
      <c r="J1076" s="73"/>
    </row>
    <row r="1077" spans="1:10" ht="15" customHeight="1" thickBot="1" x14ac:dyDescent="0.4">
      <c r="A1077" s="850"/>
      <c r="B1077" s="816"/>
      <c r="C1077" s="53"/>
      <c r="D1077" s="53"/>
      <c r="E1077" s="53"/>
      <c r="F1077" s="12"/>
      <c r="G1077" s="44" t="s">
        <v>318</v>
      </c>
      <c r="H1077" s="45"/>
      <c r="I1077" s="86"/>
      <c r="J1077" s="73"/>
    </row>
    <row r="1078" spans="1:10" ht="15" thickBot="1" x14ac:dyDescent="0.4">
      <c r="A1078" s="850"/>
      <c r="B1078" s="816"/>
      <c r="C1078" s="53"/>
      <c r="D1078" s="53"/>
      <c r="E1078" s="53"/>
      <c r="F1078" s="12"/>
      <c r="G1078" s="44" t="s">
        <v>21</v>
      </c>
      <c r="H1078" s="47"/>
      <c r="I1078" s="86"/>
      <c r="J1078" s="73"/>
    </row>
    <row r="1079" spans="1:10" ht="15" thickBot="1" x14ac:dyDescent="0.4">
      <c r="A1079" s="851"/>
      <c r="B1079" s="817"/>
      <c r="C1079" s="42">
        <f>SUM(C1074:C1078)</f>
        <v>4527</v>
      </c>
      <c r="D1079" s="42">
        <f>SUM(D1074:D1078)</f>
        <v>4517</v>
      </c>
      <c r="E1079" s="42">
        <f>SUM(E1074:E1078)</f>
        <v>5642</v>
      </c>
      <c r="F1079" s="46"/>
      <c r="G1079" s="43" t="s">
        <v>23</v>
      </c>
      <c r="H1079" s="47"/>
      <c r="I1079" s="86"/>
      <c r="J1079" s="73"/>
    </row>
    <row r="1080" spans="1:10" ht="15" customHeight="1" thickBot="1" x14ac:dyDescent="0.4">
      <c r="A1080" s="849" t="s">
        <v>228</v>
      </c>
      <c r="B1080" s="815" t="s">
        <v>336</v>
      </c>
      <c r="C1080" s="53">
        <v>1385</v>
      </c>
      <c r="D1080" s="53">
        <v>1330</v>
      </c>
      <c r="E1080" s="53">
        <v>1350</v>
      </c>
      <c r="F1080" s="12"/>
      <c r="G1080" s="44" t="s">
        <v>18</v>
      </c>
      <c r="H1080" s="45">
        <v>288724610</v>
      </c>
      <c r="I1080" s="86" t="s">
        <v>570</v>
      </c>
      <c r="J1080" s="73"/>
    </row>
    <row r="1081" spans="1:10" ht="15" thickBot="1" x14ac:dyDescent="0.4">
      <c r="A1081" s="850"/>
      <c r="B1081" s="816"/>
      <c r="C1081" s="53"/>
      <c r="D1081" s="53"/>
      <c r="E1081" s="53"/>
      <c r="F1081" s="12"/>
      <c r="G1081" s="44" t="s">
        <v>20</v>
      </c>
      <c r="H1081" s="45"/>
      <c r="I1081" s="86"/>
      <c r="J1081" s="73"/>
    </row>
    <row r="1082" spans="1:10" ht="15.65" customHeight="1" thickBot="1" x14ac:dyDescent="0.4">
      <c r="A1082" s="850"/>
      <c r="B1082" s="816"/>
      <c r="C1082" s="53"/>
      <c r="D1082" s="53"/>
      <c r="E1082" s="53"/>
      <c r="F1082" s="12"/>
      <c r="G1082" s="44" t="s">
        <v>80</v>
      </c>
      <c r="H1082" s="45"/>
      <c r="I1082" s="86"/>
      <c r="J1082" s="73"/>
    </row>
    <row r="1083" spans="1:10" ht="18" customHeight="1" thickBot="1" x14ac:dyDescent="0.4">
      <c r="A1083" s="850"/>
      <c r="B1083" s="816"/>
      <c r="C1083" s="53"/>
      <c r="D1083" s="53"/>
      <c r="E1083" s="53"/>
      <c r="F1083" s="12"/>
      <c r="G1083" s="44" t="s">
        <v>318</v>
      </c>
      <c r="H1083" s="45"/>
      <c r="I1083" s="86"/>
      <c r="J1083" s="73"/>
    </row>
    <row r="1084" spans="1:10" ht="16.25" customHeight="1" thickBot="1" x14ac:dyDescent="0.4">
      <c r="A1084" s="850"/>
      <c r="B1084" s="816"/>
      <c r="C1084" s="53"/>
      <c r="D1084" s="53"/>
      <c r="E1084" s="53"/>
      <c r="F1084" s="12"/>
      <c r="G1084" s="44" t="s">
        <v>21</v>
      </c>
      <c r="H1084" s="47"/>
      <c r="I1084" s="86"/>
      <c r="J1084" s="73"/>
    </row>
    <row r="1085" spans="1:10" ht="15" customHeight="1" thickBot="1" x14ac:dyDescent="0.4">
      <c r="A1085" s="851"/>
      <c r="B1085" s="817"/>
      <c r="C1085" s="42">
        <f>SUM(C1080:C1084)</f>
        <v>1385</v>
      </c>
      <c r="D1085" s="42">
        <f>SUM(D1080:D1084)</f>
        <v>1330</v>
      </c>
      <c r="E1085" s="42">
        <f>SUM(E1080:E1084)</f>
        <v>1350</v>
      </c>
      <c r="F1085" s="46"/>
      <c r="G1085" s="43" t="s">
        <v>23</v>
      </c>
      <c r="H1085" s="47"/>
      <c r="I1085" s="86"/>
      <c r="J1085" s="73"/>
    </row>
    <row r="1086" spans="1:10" ht="15" customHeight="1" thickBot="1" x14ac:dyDescent="0.4">
      <c r="A1086" s="849" t="s">
        <v>230</v>
      </c>
      <c r="B1086" s="815" t="s">
        <v>585</v>
      </c>
      <c r="C1086" s="173">
        <v>30</v>
      </c>
      <c r="D1086" s="53">
        <v>30</v>
      </c>
      <c r="E1086" s="53">
        <v>30</v>
      </c>
      <c r="F1086" s="12"/>
      <c r="G1086" s="44" t="s">
        <v>18</v>
      </c>
      <c r="H1086" s="45">
        <v>288724610</v>
      </c>
      <c r="I1086" s="86" t="s">
        <v>231</v>
      </c>
      <c r="J1086" s="73"/>
    </row>
    <row r="1087" spans="1:10" ht="15" thickBot="1" x14ac:dyDescent="0.4">
      <c r="A1087" s="850"/>
      <c r="B1087" s="816"/>
      <c r="C1087" s="53"/>
      <c r="D1087" s="53"/>
      <c r="E1087" s="53"/>
      <c r="F1087" s="12"/>
      <c r="G1087" s="44" t="s">
        <v>20</v>
      </c>
      <c r="H1087" s="45"/>
      <c r="I1087" s="86"/>
      <c r="J1087" s="73"/>
    </row>
    <row r="1088" spans="1:10" ht="15" thickBot="1" x14ac:dyDescent="0.4">
      <c r="A1088" s="850"/>
      <c r="B1088" s="816"/>
      <c r="C1088" s="53"/>
      <c r="D1088" s="53"/>
      <c r="E1088" s="53"/>
      <c r="F1088" s="12"/>
      <c r="G1088" s="44" t="s">
        <v>80</v>
      </c>
      <c r="H1088" s="45"/>
      <c r="I1088" s="86"/>
      <c r="J1088" s="73"/>
    </row>
    <row r="1089" spans="1:10" ht="15" thickBot="1" x14ac:dyDescent="0.4">
      <c r="A1089" s="850"/>
      <c r="B1089" s="816"/>
      <c r="C1089" s="53"/>
      <c r="D1089" s="53"/>
      <c r="E1089" s="53"/>
      <c r="F1089" s="12"/>
      <c r="G1089" s="44" t="s">
        <v>318</v>
      </c>
      <c r="H1089" s="45"/>
      <c r="I1089" s="86"/>
      <c r="J1089" s="73"/>
    </row>
    <row r="1090" spans="1:10" ht="16.25" customHeight="1" thickBot="1" x14ac:dyDescent="0.4">
      <c r="A1090" s="850"/>
      <c r="B1090" s="816"/>
      <c r="C1090" s="53"/>
      <c r="D1090" s="53"/>
      <c r="E1090" s="53"/>
      <c r="F1090" s="12"/>
      <c r="G1090" s="44" t="s">
        <v>21</v>
      </c>
      <c r="H1090" s="47"/>
      <c r="I1090" s="86"/>
      <c r="J1090" s="73"/>
    </row>
    <row r="1091" spans="1:10" ht="15" customHeight="1" thickBot="1" x14ac:dyDescent="0.4">
      <c r="A1091" s="851"/>
      <c r="B1091" s="817"/>
      <c r="C1091" s="42">
        <f>SUM(C1086:C1090)</f>
        <v>30</v>
      </c>
      <c r="D1091" s="42">
        <f>SUM(D1086:D1090)</f>
        <v>30</v>
      </c>
      <c r="E1091" s="42">
        <f>SUM(E1086:E1090)</f>
        <v>30</v>
      </c>
      <c r="F1091" s="46"/>
      <c r="G1091" s="43" t="s">
        <v>23</v>
      </c>
      <c r="H1091" s="47"/>
      <c r="I1091" s="86"/>
      <c r="J1091" s="73"/>
    </row>
    <row r="1092" spans="1:10" ht="15" thickBot="1" x14ac:dyDescent="0.4">
      <c r="A1092" s="34" t="s">
        <v>103</v>
      </c>
      <c r="B1092" s="35" t="s">
        <v>337</v>
      </c>
      <c r="C1092" s="36"/>
      <c r="D1092" s="36"/>
      <c r="E1092" s="36"/>
      <c r="F1092" s="37" t="s">
        <v>171</v>
      </c>
      <c r="G1092" s="35"/>
      <c r="H1092" s="36"/>
      <c r="I1092" s="36"/>
      <c r="J1092" s="73"/>
    </row>
    <row r="1093" spans="1:10" ht="26.5" thickBot="1" x14ac:dyDescent="0.4">
      <c r="A1093" s="38" t="s">
        <v>104</v>
      </c>
      <c r="B1093" s="39" t="s">
        <v>216</v>
      </c>
      <c r="C1093" s="40"/>
      <c r="D1093" s="40"/>
      <c r="E1093" s="40"/>
      <c r="F1093" s="41" t="s">
        <v>173</v>
      </c>
      <c r="G1093" s="39"/>
      <c r="H1093" s="40"/>
      <c r="I1093" s="40"/>
      <c r="J1093" s="73"/>
    </row>
    <row r="1094" spans="1:10" ht="15" customHeight="1" thickBot="1" x14ac:dyDescent="0.4">
      <c r="A1094" s="849" t="s">
        <v>105</v>
      </c>
      <c r="B1094" s="815" t="s">
        <v>179</v>
      </c>
      <c r="C1094" s="173">
        <v>1800</v>
      </c>
      <c r="D1094" s="53">
        <v>1522</v>
      </c>
      <c r="E1094" s="53">
        <v>1600.5</v>
      </c>
      <c r="F1094" s="12"/>
      <c r="G1094" s="44" t="s">
        <v>18</v>
      </c>
      <c r="H1094" s="45">
        <v>288724610</v>
      </c>
      <c r="I1094" s="86" t="s">
        <v>568</v>
      </c>
      <c r="J1094" s="73"/>
    </row>
    <row r="1095" spans="1:10" ht="15" thickBot="1" x14ac:dyDescent="0.4">
      <c r="A1095" s="850"/>
      <c r="B1095" s="816"/>
      <c r="C1095" s="173"/>
      <c r="D1095" s="53"/>
      <c r="E1095" s="53"/>
      <c r="F1095" s="12"/>
      <c r="G1095" s="44" t="s">
        <v>20</v>
      </c>
      <c r="H1095" s="45"/>
      <c r="I1095" s="86"/>
      <c r="J1095" s="73"/>
    </row>
    <row r="1096" spans="1:10" ht="14" customHeight="1" thickBot="1" x14ac:dyDescent="0.4">
      <c r="A1096" s="850"/>
      <c r="B1096" s="816"/>
      <c r="C1096" s="173"/>
      <c r="D1096" s="53"/>
      <c r="E1096" s="53"/>
      <c r="F1096" s="12"/>
      <c r="G1096" s="44" t="s">
        <v>80</v>
      </c>
      <c r="H1096" s="45"/>
      <c r="I1096" s="86"/>
      <c r="J1096" s="73"/>
    </row>
    <row r="1097" spans="1:10" ht="15" customHeight="1" thickBot="1" x14ac:dyDescent="0.4">
      <c r="A1097" s="850"/>
      <c r="B1097" s="816"/>
      <c r="C1097" s="107">
        <v>1100</v>
      </c>
      <c r="D1097" s="53">
        <v>2053</v>
      </c>
      <c r="E1097" s="53">
        <v>1550</v>
      </c>
      <c r="F1097" s="12"/>
      <c r="G1097" s="44" t="s">
        <v>318</v>
      </c>
      <c r="H1097" s="45"/>
      <c r="I1097" s="86"/>
      <c r="J1097" s="73"/>
    </row>
    <row r="1098" spans="1:10" ht="15" thickBot="1" x14ac:dyDescent="0.4">
      <c r="A1098" s="850"/>
      <c r="B1098" s="816"/>
      <c r="C1098" s="173"/>
      <c r="D1098" s="53"/>
      <c r="E1098" s="53"/>
      <c r="F1098" s="12"/>
      <c r="G1098" s="44" t="s">
        <v>21</v>
      </c>
      <c r="H1098" s="47"/>
      <c r="I1098" s="86"/>
      <c r="J1098" s="73"/>
    </row>
    <row r="1099" spans="1:10" ht="15" thickBot="1" x14ac:dyDescent="0.4">
      <c r="A1099" s="851"/>
      <c r="B1099" s="817"/>
      <c r="C1099" s="174">
        <f>SUM(C1094:C1098)</f>
        <v>2900</v>
      </c>
      <c r="D1099" s="42">
        <f>SUM(D1094:D1098)</f>
        <v>3575</v>
      </c>
      <c r="E1099" s="42">
        <f>SUM(E1094:E1098)</f>
        <v>3150.5</v>
      </c>
      <c r="F1099" s="46"/>
      <c r="G1099" s="43" t="s">
        <v>23</v>
      </c>
      <c r="H1099" s="47"/>
      <c r="I1099" s="86"/>
      <c r="J1099" s="73"/>
    </row>
    <row r="1100" spans="1:10" ht="15" customHeight="1" thickBot="1" x14ac:dyDescent="0.4">
      <c r="A1100" s="849" t="s">
        <v>112</v>
      </c>
      <c r="B1100" s="815" t="s">
        <v>342</v>
      </c>
      <c r="C1100" s="173">
        <v>1260</v>
      </c>
      <c r="D1100" s="53">
        <v>1480</v>
      </c>
      <c r="E1100" s="53">
        <v>1500</v>
      </c>
      <c r="F1100" s="12"/>
      <c r="G1100" s="44" t="s">
        <v>18</v>
      </c>
      <c r="H1100" s="45">
        <v>288724610</v>
      </c>
      <c r="I1100" s="86" t="s">
        <v>231</v>
      </c>
      <c r="J1100" s="73"/>
    </row>
    <row r="1101" spans="1:10" ht="15" thickBot="1" x14ac:dyDescent="0.4">
      <c r="A1101" s="850"/>
      <c r="B1101" s="816"/>
      <c r="C1101" s="53"/>
      <c r="D1101" s="53"/>
      <c r="E1101" s="53"/>
      <c r="F1101" s="12"/>
      <c r="G1101" s="44" t="s">
        <v>20</v>
      </c>
      <c r="H1101" s="45"/>
      <c r="I1101" s="86"/>
      <c r="J1101" s="73"/>
    </row>
    <row r="1102" spans="1:10" ht="15" thickBot="1" x14ac:dyDescent="0.4">
      <c r="A1102" s="850"/>
      <c r="B1102" s="816"/>
      <c r="C1102" s="53"/>
      <c r="D1102" s="53"/>
      <c r="E1102" s="53"/>
      <c r="F1102" s="12"/>
      <c r="G1102" s="44" t="s">
        <v>80</v>
      </c>
      <c r="H1102" s="45"/>
      <c r="I1102" s="86"/>
      <c r="J1102" s="73"/>
    </row>
    <row r="1103" spans="1:10" ht="15" thickBot="1" x14ac:dyDescent="0.4">
      <c r="A1103" s="850"/>
      <c r="B1103" s="816"/>
      <c r="C1103" s="53"/>
      <c r="D1103" s="53"/>
      <c r="E1103" s="53"/>
      <c r="F1103" s="12"/>
      <c r="G1103" s="44" t="s">
        <v>318</v>
      </c>
      <c r="H1103" s="45"/>
      <c r="I1103" s="86"/>
      <c r="J1103" s="73"/>
    </row>
    <row r="1104" spans="1:10" ht="15" thickBot="1" x14ac:dyDescent="0.4">
      <c r="A1104" s="850"/>
      <c r="B1104" s="816"/>
      <c r="C1104" s="53"/>
      <c r="D1104" s="53"/>
      <c r="E1104" s="53"/>
      <c r="F1104" s="12"/>
      <c r="G1104" s="44" t="s">
        <v>21</v>
      </c>
      <c r="H1104" s="47"/>
      <c r="I1104" s="86"/>
      <c r="J1104" s="73"/>
    </row>
    <row r="1105" spans="1:10" ht="15" thickBot="1" x14ac:dyDescent="0.4">
      <c r="A1105" s="851"/>
      <c r="B1105" s="817"/>
      <c r="C1105" s="42">
        <f>SUM(C1100:C1104)</f>
        <v>1260</v>
      </c>
      <c r="D1105" s="42">
        <f>SUM(D1100:D1104)</f>
        <v>1480</v>
      </c>
      <c r="E1105" s="42">
        <f>SUM(E1100:E1104)</f>
        <v>1500</v>
      </c>
      <c r="F1105" s="46"/>
      <c r="G1105" s="43" t="s">
        <v>23</v>
      </c>
      <c r="H1105" s="47"/>
      <c r="I1105" s="86"/>
      <c r="J1105" s="73"/>
    </row>
    <row r="1106" spans="1:10" ht="18" customHeight="1" thickBot="1" x14ac:dyDescent="0.4">
      <c r="A1106" s="849" t="s">
        <v>338</v>
      </c>
      <c r="B1106" s="815" t="s">
        <v>343</v>
      </c>
      <c r="C1106" s="53">
        <v>10</v>
      </c>
      <c r="D1106" s="53">
        <v>10</v>
      </c>
      <c r="E1106" s="53">
        <v>10</v>
      </c>
      <c r="F1106" s="12"/>
      <c r="G1106" s="44" t="s">
        <v>18</v>
      </c>
      <c r="H1106" s="45">
        <v>288724610</v>
      </c>
      <c r="I1106" s="86" t="s">
        <v>231</v>
      </c>
      <c r="J1106" s="73"/>
    </row>
    <row r="1107" spans="1:10" ht="15" thickBot="1" x14ac:dyDescent="0.4">
      <c r="A1107" s="850"/>
      <c r="B1107" s="816"/>
      <c r="C1107" s="53"/>
      <c r="D1107" s="53"/>
      <c r="E1107" s="53"/>
      <c r="F1107" s="12"/>
      <c r="G1107" s="44" t="s">
        <v>20</v>
      </c>
      <c r="H1107" s="45"/>
      <c r="I1107" s="86"/>
      <c r="J1107" s="73"/>
    </row>
    <row r="1108" spans="1:10" ht="15" customHeight="1" thickBot="1" x14ac:dyDescent="0.4">
      <c r="A1108" s="850"/>
      <c r="B1108" s="816"/>
      <c r="C1108" s="53"/>
      <c r="D1108" s="53"/>
      <c r="E1108" s="53"/>
      <c r="F1108" s="12"/>
      <c r="G1108" s="44" t="s">
        <v>80</v>
      </c>
      <c r="H1108" s="45"/>
      <c r="I1108" s="86"/>
      <c r="J1108" s="73"/>
    </row>
    <row r="1109" spans="1:10" ht="19.25" customHeight="1" thickBot="1" x14ac:dyDescent="0.4">
      <c r="A1109" s="850"/>
      <c r="B1109" s="816"/>
      <c r="C1109" s="53"/>
      <c r="D1109" s="53"/>
      <c r="E1109" s="53"/>
      <c r="F1109" s="12"/>
      <c r="G1109" s="44" t="s">
        <v>318</v>
      </c>
      <c r="H1109" s="45"/>
      <c r="I1109" s="86"/>
      <c r="J1109" s="73"/>
    </row>
    <row r="1110" spans="1:10" ht="15" thickBot="1" x14ac:dyDescent="0.4">
      <c r="A1110" s="850"/>
      <c r="B1110" s="816"/>
      <c r="C1110" s="53"/>
      <c r="D1110" s="53"/>
      <c r="E1110" s="53"/>
      <c r="F1110" s="12"/>
      <c r="G1110" s="44" t="s">
        <v>21</v>
      </c>
      <c r="H1110" s="47"/>
      <c r="I1110" s="86"/>
      <c r="J1110" s="73"/>
    </row>
    <row r="1111" spans="1:10" ht="15" thickBot="1" x14ac:dyDescent="0.4">
      <c r="A1111" s="851"/>
      <c r="B1111" s="817"/>
      <c r="C1111" s="42">
        <f>SUM(C1106:C1110)</f>
        <v>10</v>
      </c>
      <c r="D1111" s="42">
        <f>SUM(D1106:D1110)</f>
        <v>10</v>
      </c>
      <c r="E1111" s="42">
        <f>SUM(E1106:E1110)</f>
        <v>10</v>
      </c>
      <c r="F1111" s="46"/>
      <c r="G1111" s="43" t="s">
        <v>23</v>
      </c>
      <c r="H1111" s="47"/>
      <c r="I1111" s="86"/>
      <c r="J1111" s="73"/>
    </row>
    <row r="1112" spans="1:10" ht="15" customHeight="1" thickBot="1" x14ac:dyDescent="0.4">
      <c r="A1112" s="849" t="s">
        <v>339</v>
      </c>
      <c r="B1112" s="815" t="s">
        <v>344</v>
      </c>
      <c r="C1112" s="53">
        <v>60</v>
      </c>
      <c r="D1112" s="53"/>
      <c r="E1112" s="53"/>
      <c r="F1112" s="12"/>
      <c r="G1112" s="44" t="s">
        <v>18</v>
      </c>
      <c r="H1112" s="45">
        <v>288724610</v>
      </c>
      <c r="I1112" s="86" t="s">
        <v>569</v>
      </c>
      <c r="J1112" s="73"/>
    </row>
    <row r="1113" spans="1:10" ht="15" customHeight="1" thickBot="1" x14ac:dyDescent="0.4">
      <c r="A1113" s="850"/>
      <c r="B1113" s="816"/>
      <c r="C1113" s="53"/>
      <c r="D1113" s="53"/>
      <c r="E1113" s="53"/>
      <c r="F1113" s="12"/>
      <c r="G1113" s="44" t="s">
        <v>20</v>
      </c>
      <c r="H1113" s="45"/>
      <c r="I1113" s="86"/>
      <c r="J1113" s="73"/>
    </row>
    <row r="1114" spans="1:10" ht="15" thickBot="1" x14ac:dyDescent="0.4">
      <c r="A1114" s="850"/>
      <c r="B1114" s="816"/>
      <c r="C1114" s="173"/>
      <c r="D1114" s="53"/>
      <c r="E1114" s="53"/>
      <c r="F1114" s="12"/>
      <c r="G1114" s="44" t="s">
        <v>80</v>
      </c>
      <c r="H1114" s="45"/>
      <c r="I1114" s="86"/>
      <c r="J1114" s="73"/>
    </row>
    <row r="1115" spans="1:10" ht="15" thickBot="1" x14ac:dyDescent="0.4">
      <c r="A1115" s="850"/>
      <c r="B1115" s="816"/>
      <c r="C1115" s="107">
        <v>2328</v>
      </c>
      <c r="D1115" s="53"/>
      <c r="E1115" s="53">
        <v>1553</v>
      </c>
      <c r="F1115" s="12"/>
      <c r="G1115" s="44" t="s">
        <v>318</v>
      </c>
      <c r="H1115" s="45"/>
      <c r="I1115" s="86"/>
      <c r="J1115" s="73"/>
    </row>
    <row r="1116" spans="1:10" ht="15" thickBot="1" x14ac:dyDescent="0.4">
      <c r="A1116" s="850"/>
      <c r="B1116" s="816"/>
      <c r="C1116" s="173"/>
      <c r="D1116" s="53"/>
      <c r="E1116" s="53"/>
      <c r="F1116" s="12"/>
      <c r="G1116" s="44" t="s">
        <v>21</v>
      </c>
      <c r="H1116" s="47"/>
      <c r="I1116" s="86"/>
      <c r="J1116" s="73"/>
    </row>
    <row r="1117" spans="1:10" ht="15" thickBot="1" x14ac:dyDescent="0.4">
      <c r="A1117" s="851"/>
      <c r="B1117" s="817"/>
      <c r="C1117" s="174">
        <f>SUM(C1112:C1116)</f>
        <v>2388</v>
      </c>
      <c r="D1117" s="42">
        <f>SUM(D1112:D1116)</f>
        <v>0</v>
      </c>
      <c r="E1117" s="42">
        <f>SUM(E1112:E1116)</f>
        <v>1553</v>
      </c>
      <c r="F1117" s="46"/>
      <c r="G1117" s="43" t="s">
        <v>23</v>
      </c>
      <c r="H1117" s="47"/>
      <c r="I1117" s="86"/>
      <c r="J1117" s="73"/>
    </row>
    <row r="1118" spans="1:10" ht="15" customHeight="1" thickBot="1" x14ac:dyDescent="0.4">
      <c r="A1118" s="849" t="s">
        <v>340</v>
      </c>
      <c r="B1118" s="815" t="s">
        <v>345</v>
      </c>
      <c r="C1118" s="173">
        <v>470</v>
      </c>
      <c r="D1118" s="53">
        <v>390</v>
      </c>
      <c r="E1118" s="53">
        <v>390</v>
      </c>
      <c r="F1118" s="12"/>
      <c r="G1118" s="44" t="s">
        <v>18</v>
      </c>
      <c r="H1118" s="45">
        <v>288724610</v>
      </c>
      <c r="I1118" s="86" t="s">
        <v>231</v>
      </c>
      <c r="J1118" s="73"/>
    </row>
    <row r="1119" spans="1:10" ht="15" thickBot="1" x14ac:dyDescent="0.4">
      <c r="A1119" s="850"/>
      <c r="B1119" s="816"/>
      <c r="C1119" s="173"/>
      <c r="D1119" s="53"/>
      <c r="E1119" s="53"/>
      <c r="F1119" s="12"/>
      <c r="G1119" s="44" t="s">
        <v>20</v>
      </c>
      <c r="H1119" s="45"/>
      <c r="I1119" s="86"/>
      <c r="J1119" s="73"/>
    </row>
    <row r="1120" spans="1:10" ht="15" thickBot="1" x14ac:dyDescent="0.4">
      <c r="A1120" s="850"/>
      <c r="B1120" s="816"/>
      <c r="C1120" s="53"/>
      <c r="D1120" s="53"/>
      <c r="E1120" s="53"/>
      <c r="F1120" s="12"/>
      <c r="G1120" s="44" t="s">
        <v>80</v>
      </c>
      <c r="H1120" s="45"/>
      <c r="I1120" s="86"/>
      <c r="J1120" s="73"/>
    </row>
    <row r="1121" spans="1:10" ht="15" thickBot="1" x14ac:dyDescent="0.4">
      <c r="A1121" s="850"/>
      <c r="B1121" s="816"/>
      <c r="C1121" s="53"/>
      <c r="D1121" s="53"/>
      <c r="E1121" s="53"/>
      <c r="F1121" s="12"/>
      <c r="G1121" s="44" t="s">
        <v>318</v>
      </c>
      <c r="H1121" s="45"/>
      <c r="I1121" s="86"/>
      <c r="J1121" s="73"/>
    </row>
    <row r="1122" spans="1:10" ht="15" thickBot="1" x14ac:dyDescent="0.4">
      <c r="A1122" s="850"/>
      <c r="B1122" s="816"/>
      <c r="C1122" s="53"/>
      <c r="D1122" s="53"/>
      <c r="E1122" s="53"/>
      <c r="F1122" s="12"/>
      <c r="G1122" s="44" t="s">
        <v>21</v>
      </c>
      <c r="H1122" s="47"/>
      <c r="I1122" s="86"/>
      <c r="J1122" s="73"/>
    </row>
    <row r="1123" spans="1:10" ht="15" thickBot="1" x14ac:dyDescent="0.4">
      <c r="A1123" s="851"/>
      <c r="B1123" s="817"/>
      <c r="C1123" s="42">
        <f>SUM(C1118:C1122)</f>
        <v>470</v>
      </c>
      <c r="D1123" s="42">
        <f>SUM(D1118:D1122)</f>
        <v>390</v>
      </c>
      <c r="E1123" s="42">
        <f>SUM(E1118:E1122)</f>
        <v>390</v>
      </c>
      <c r="F1123" s="46"/>
      <c r="G1123" s="43" t="s">
        <v>23</v>
      </c>
      <c r="H1123" s="47"/>
      <c r="I1123" s="86"/>
      <c r="J1123" s="73"/>
    </row>
    <row r="1124" spans="1:10" ht="15" customHeight="1" thickBot="1" x14ac:dyDescent="0.4">
      <c r="A1124" s="849" t="s">
        <v>341</v>
      </c>
      <c r="B1124" s="815" t="s">
        <v>346</v>
      </c>
      <c r="C1124" s="53">
        <v>815</v>
      </c>
      <c r="D1124" s="53">
        <v>865</v>
      </c>
      <c r="E1124" s="53">
        <v>915</v>
      </c>
      <c r="F1124" s="12"/>
      <c r="G1124" s="44" t="s">
        <v>18</v>
      </c>
      <c r="H1124" s="45">
        <v>288724610</v>
      </c>
      <c r="I1124" s="86" t="s">
        <v>231</v>
      </c>
      <c r="J1124" s="73"/>
    </row>
    <row r="1125" spans="1:10" ht="15" thickBot="1" x14ac:dyDescent="0.4">
      <c r="A1125" s="850"/>
      <c r="B1125" s="816"/>
      <c r="C1125" s="53"/>
      <c r="D1125" s="53"/>
      <c r="E1125" s="53"/>
      <c r="F1125" s="12"/>
      <c r="G1125" s="44" t="s">
        <v>20</v>
      </c>
      <c r="H1125" s="45"/>
      <c r="I1125" s="86"/>
      <c r="J1125" s="73"/>
    </row>
    <row r="1126" spans="1:10" ht="18" customHeight="1" thickBot="1" x14ac:dyDescent="0.4">
      <c r="A1126" s="850"/>
      <c r="B1126" s="816"/>
      <c r="C1126" s="53"/>
      <c r="D1126" s="53"/>
      <c r="E1126" s="53"/>
      <c r="F1126" s="12"/>
      <c r="G1126" s="44" t="s">
        <v>80</v>
      </c>
      <c r="H1126" s="45"/>
      <c r="I1126" s="86"/>
      <c r="J1126" s="73"/>
    </row>
    <row r="1127" spans="1:10" ht="16.25" customHeight="1" thickBot="1" x14ac:dyDescent="0.4">
      <c r="A1127" s="850"/>
      <c r="B1127" s="816"/>
      <c r="C1127" s="53"/>
      <c r="D1127" s="53"/>
      <c r="E1127" s="53"/>
      <c r="F1127" s="12"/>
      <c r="G1127" s="44" t="s">
        <v>318</v>
      </c>
      <c r="H1127" s="45"/>
      <c r="I1127" s="86"/>
      <c r="J1127" s="73"/>
    </row>
    <row r="1128" spans="1:10" ht="15" thickBot="1" x14ac:dyDescent="0.4">
      <c r="A1128" s="850"/>
      <c r="B1128" s="816"/>
      <c r="C1128" s="53"/>
      <c r="D1128" s="53"/>
      <c r="E1128" s="53"/>
      <c r="F1128" s="12"/>
      <c r="G1128" s="44" t="s">
        <v>21</v>
      </c>
      <c r="H1128" s="47"/>
      <c r="I1128" s="86"/>
      <c r="J1128" s="73"/>
    </row>
    <row r="1129" spans="1:10" ht="15" thickBot="1" x14ac:dyDescent="0.4">
      <c r="A1129" s="851"/>
      <c r="B1129" s="817"/>
      <c r="C1129" s="42">
        <f>SUM(C1124:C1128)</f>
        <v>815</v>
      </c>
      <c r="D1129" s="42">
        <f>SUM(D1124:D1128)</f>
        <v>865</v>
      </c>
      <c r="E1129" s="42">
        <f>SUM(E1124:E1128)</f>
        <v>915</v>
      </c>
      <c r="F1129" s="46"/>
      <c r="G1129" s="43" t="s">
        <v>23</v>
      </c>
      <c r="H1129" s="47"/>
      <c r="I1129" s="86"/>
      <c r="J1129" s="73"/>
    </row>
    <row r="1130" spans="1:10" ht="15" thickBot="1" x14ac:dyDescent="0.4">
      <c r="A1130" s="34" t="s">
        <v>103</v>
      </c>
      <c r="B1130" s="35" t="s">
        <v>337</v>
      </c>
      <c r="C1130" s="36"/>
      <c r="D1130" s="36"/>
      <c r="E1130" s="36"/>
      <c r="F1130" s="37" t="s">
        <v>171</v>
      </c>
      <c r="G1130" s="35"/>
      <c r="H1130" s="36"/>
      <c r="I1130" s="36"/>
      <c r="J1130" s="73"/>
    </row>
    <row r="1131" spans="1:10" ht="39.5" thickBot="1" x14ac:dyDescent="0.4">
      <c r="A1131" s="38" t="s">
        <v>116</v>
      </c>
      <c r="B1131" s="39" t="s">
        <v>347</v>
      </c>
      <c r="C1131" s="40"/>
      <c r="D1131" s="40"/>
      <c r="E1131" s="40"/>
      <c r="F1131" s="41"/>
      <c r="G1131" s="39"/>
      <c r="H1131" s="40"/>
      <c r="I1131" s="40"/>
      <c r="J1131" s="73"/>
    </row>
    <row r="1132" spans="1:10" ht="15" customHeight="1" thickBot="1" x14ac:dyDescent="0.4">
      <c r="A1132" s="849" t="s">
        <v>119</v>
      </c>
      <c r="B1132" s="815" t="s">
        <v>350</v>
      </c>
      <c r="C1132" s="107">
        <v>200</v>
      </c>
      <c r="D1132" s="53">
        <v>200</v>
      </c>
      <c r="E1132" s="53">
        <v>200</v>
      </c>
      <c r="F1132" s="12"/>
      <c r="G1132" s="44" t="s">
        <v>18</v>
      </c>
      <c r="H1132" s="45">
        <v>288724610</v>
      </c>
      <c r="I1132" s="86" t="s">
        <v>569</v>
      </c>
      <c r="J1132" s="73"/>
    </row>
    <row r="1133" spans="1:10" ht="15" thickBot="1" x14ac:dyDescent="0.4">
      <c r="A1133" s="850"/>
      <c r="B1133" s="816"/>
      <c r="C1133" s="53"/>
      <c r="D1133" s="53"/>
      <c r="E1133" s="53"/>
      <c r="F1133" s="12"/>
      <c r="G1133" s="44" t="s">
        <v>20</v>
      </c>
      <c r="H1133" s="45"/>
      <c r="I1133" s="86"/>
      <c r="J1133" s="73"/>
    </row>
    <row r="1134" spans="1:10" ht="15" thickBot="1" x14ac:dyDescent="0.4">
      <c r="A1134" s="850"/>
      <c r="B1134" s="816"/>
      <c r="C1134" s="53"/>
      <c r="D1134" s="53"/>
      <c r="E1134" s="53"/>
      <c r="F1134" s="12"/>
      <c r="G1134" s="44" t="s">
        <v>80</v>
      </c>
      <c r="H1134" s="45"/>
      <c r="I1134" s="86"/>
      <c r="J1134" s="73"/>
    </row>
    <row r="1135" spans="1:10" ht="15" thickBot="1" x14ac:dyDescent="0.4">
      <c r="A1135" s="850"/>
      <c r="B1135" s="816"/>
      <c r="C1135" s="53"/>
      <c r="D1135" s="53"/>
      <c r="E1135" s="53"/>
      <c r="F1135" s="12"/>
      <c r="G1135" s="44" t="s">
        <v>318</v>
      </c>
      <c r="H1135" s="45"/>
      <c r="I1135" s="86"/>
      <c r="J1135" s="73"/>
    </row>
    <row r="1136" spans="1:10" ht="15" customHeight="1" thickBot="1" x14ac:dyDescent="0.4">
      <c r="A1136" s="850"/>
      <c r="B1136" s="816"/>
      <c r="C1136" s="53"/>
      <c r="D1136" s="53"/>
      <c r="E1136" s="53"/>
      <c r="F1136" s="12"/>
      <c r="G1136" s="44" t="s">
        <v>21</v>
      </c>
      <c r="H1136" s="47"/>
      <c r="I1136" s="86"/>
      <c r="J1136" s="73"/>
    </row>
    <row r="1137" spans="1:10" ht="17" customHeight="1" thickBot="1" x14ac:dyDescent="0.4">
      <c r="A1137" s="851"/>
      <c r="B1137" s="817"/>
      <c r="C1137" s="42">
        <f>SUM(C1132:C1136)</f>
        <v>200</v>
      </c>
      <c r="D1137" s="42">
        <f>SUM(D1132:D1136)</f>
        <v>200</v>
      </c>
      <c r="E1137" s="42">
        <f>SUM(E1132:E1136)</f>
        <v>200</v>
      </c>
      <c r="F1137" s="46"/>
      <c r="G1137" s="43" t="s">
        <v>23</v>
      </c>
      <c r="H1137" s="47"/>
      <c r="I1137" s="86"/>
      <c r="J1137" s="73"/>
    </row>
    <row r="1138" spans="1:10" ht="17.399999999999999" customHeight="1" thickBot="1" x14ac:dyDescent="0.4">
      <c r="A1138" s="849" t="s">
        <v>348</v>
      </c>
      <c r="B1138" s="815" t="s">
        <v>351</v>
      </c>
      <c r="C1138" s="173">
        <v>4</v>
      </c>
      <c r="D1138" s="53">
        <v>4</v>
      </c>
      <c r="E1138" s="53">
        <v>4</v>
      </c>
      <c r="F1138" s="12"/>
      <c r="G1138" s="44" t="s">
        <v>18</v>
      </c>
      <c r="H1138" s="45">
        <v>288724610</v>
      </c>
      <c r="I1138" s="86" t="s">
        <v>569</v>
      </c>
      <c r="J1138" s="73"/>
    </row>
    <row r="1139" spans="1:10" ht="17" customHeight="1" thickBot="1" x14ac:dyDescent="0.4">
      <c r="A1139" s="850"/>
      <c r="B1139" s="816"/>
      <c r="C1139" s="173"/>
      <c r="D1139" s="53"/>
      <c r="E1139" s="53"/>
      <c r="F1139" s="12"/>
      <c r="G1139" s="44" t="s">
        <v>20</v>
      </c>
      <c r="H1139" s="45"/>
      <c r="I1139" s="86"/>
      <c r="J1139" s="73"/>
    </row>
    <row r="1140" spans="1:10" ht="17" customHeight="1" thickBot="1" x14ac:dyDescent="0.4">
      <c r="A1140" s="850"/>
      <c r="B1140" s="816"/>
      <c r="C1140" s="173"/>
      <c r="D1140" s="53"/>
      <c r="E1140" s="53"/>
      <c r="F1140" s="12"/>
      <c r="G1140" s="44" t="s">
        <v>80</v>
      </c>
      <c r="H1140" s="45"/>
      <c r="I1140" s="86"/>
      <c r="J1140" s="73"/>
    </row>
    <row r="1141" spans="1:10" ht="17" customHeight="1" thickBot="1" x14ac:dyDescent="0.4">
      <c r="A1141" s="850"/>
      <c r="B1141" s="816"/>
      <c r="C1141" s="173"/>
      <c r="D1141" s="53"/>
      <c r="E1141" s="53"/>
      <c r="F1141" s="12"/>
      <c r="G1141" s="44" t="s">
        <v>318</v>
      </c>
      <c r="H1141" s="45"/>
      <c r="I1141" s="86"/>
      <c r="J1141" s="73"/>
    </row>
    <row r="1142" spans="1:10" ht="15" thickBot="1" x14ac:dyDescent="0.4">
      <c r="A1142" s="850"/>
      <c r="B1142" s="816"/>
      <c r="C1142" s="173"/>
      <c r="D1142" s="53"/>
      <c r="E1142" s="53"/>
      <c r="F1142" s="12"/>
      <c r="G1142" s="44" t="s">
        <v>21</v>
      </c>
      <c r="H1142" s="47"/>
      <c r="I1142" s="86"/>
      <c r="J1142" s="73"/>
    </row>
    <row r="1143" spans="1:10" ht="15" thickBot="1" x14ac:dyDescent="0.4">
      <c r="A1143" s="851"/>
      <c r="B1143" s="817"/>
      <c r="C1143" s="174">
        <f>SUM(C1138:C1142)</f>
        <v>4</v>
      </c>
      <c r="D1143" s="42">
        <f>SUM(D1138:D1142)</f>
        <v>4</v>
      </c>
      <c r="E1143" s="42">
        <f>SUM(E1138:E1142)</f>
        <v>4</v>
      </c>
      <c r="F1143" s="46"/>
      <c r="G1143" s="43" t="s">
        <v>23</v>
      </c>
      <c r="H1143" s="47"/>
      <c r="I1143" s="86"/>
      <c r="J1143" s="73"/>
    </row>
    <row r="1144" spans="1:10" ht="15" customHeight="1" thickBot="1" x14ac:dyDescent="0.4">
      <c r="A1144" s="849" t="s">
        <v>564</v>
      </c>
      <c r="B1144" s="815" t="s">
        <v>352</v>
      </c>
      <c r="C1144" s="173">
        <v>10</v>
      </c>
      <c r="D1144" s="53"/>
      <c r="E1144" s="53"/>
      <c r="F1144" s="12"/>
      <c r="G1144" s="44" t="s">
        <v>18</v>
      </c>
      <c r="H1144" s="45">
        <v>288724610</v>
      </c>
      <c r="I1144" s="86">
        <v>0</v>
      </c>
      <c r="J1144" s="73"/>
    </row>
    <row r="1145" spans="1:10" ht="16.25" customHeight="1" thickBot="1" x14ac:dyDescent="0.4">
      <c r="A1145" s="850"/>
      <c r="B1145" s="816"/>
      <c r="C1145" s="173"/>
      <c r="D1145" s="53"/>
      <c r="E1145" s="53"/>
      <c r="F1145" s="12"/>
      <c r="G1145" s="44" t="s">
        <v>20</v>
      </c>
      <c r="H1145" s="45"/>
      <c r="I1145" s="86"/>
      <c r="J1145" s="73"/>
    </row>
    <row r="1146" spans="1:10" ht="15" thickBot="1" x14ac:dyDescent="0.4">
      <c r="A1146" s="850"/>
      <c r="B1146" s="816"/>
      <c r="C1146" s="173"/>
      <c r="D1146" s="53"/>
      <c r="E1146" s="53"/>
      <c r="F1146" s="12"/>
      <c r="G1146" s="44" t="s">
        <v>80</v>
      </c>
      <c r="H1146" s="45"/>
      <c r="I1146" s="86"/>
      <c r="J1146" s="73"/>
    </row>
    <row r="1147" spans="1:10" ht="15" thickBot="1" x14ac:dyDescent="0.4">
      <c r="A1147" s="850"/>
      <c r="B1147" s="816"/>
      <c r="C1147" s="173"/>
      <c r="D1147" s="53"/>
      <c r="E1147" s="53"/>
      <c r="F1147" s="12"/>
      <c r="G1147" s="44" t="s">
        <v>318</v>
      </c>
      <c r="H1147" s="45"/>
      <c r="I1147" s="86"/>
      <c r="J1147" s="73"/>
    </row>
    <row r="1148" spans="1:10" ht="15" thickBot="1" x14ac:dyDescent="0.4">
      <c r="A1148" s="850"/>
      <c r="B1148" s="816"/>
      <c r="C1148" s="173"/>
      <c r="D1148" s="53"/>
      <c r="E1148" s="53"/>
      <c r="F1148" s="12"/>
      <c r="G1148" s="44" t="s">
        <v>21</v>
      </c>
      <c r="H1148" s="47"/>
      <c r="I1148" s="86"/>
      <c r="J1148" s="73"/>
    </row>
    <row r="1149" spans="1:10" ht="15" thickBot="1" x14ac:dyDescent="0.4">
      <c r="A1149" s="851"/>
      <c r="B1149" s="817"/>
      <c r="C1149" s="174">
        <f>SUM(C1144:C1148)</f>
        <v>10</v>
      </c>
      <c r="D1149" s="42">
        <f>SUM(D1144:D1148)</f>
        <v>0</v>
      </c>
      <c r="E1149" s="42">
        <f>SUM(E1144:E1148)</f>
        <v>0</v>
      </c>
      <c r="F1149" s="46"/>
      <c r="G1149" s="43" t="s">
        <v>23</v>
      </c>
      <c r="H1149" s="47"/>
      <c r="I1149" s="86"/>
      <c r="J1149" s="73"/>
    </row>
    <row r="1150" spans="1:10" ht="15" customHeight="1" thickBot="1" x14ac:dyDescent="0.4">
      <c r="A1150" s="849" t="s">
        <v>349</v>
      </c>
      <c r="B1150" s="815" t="s">
        <v>353</v>
      </c>
      <c r="C1150" s="173">
        <v>2193</v>
      </c>
      <c r="D1150" s="53">
        <v>6010</v>
      </c>
      <c r="E1150" s="53">
        <v>5850</v>
      </c>
      <c r="F1150" s="12"/>
      <c r="G1150" s="44" t="s">
        <v>18</v>
      </c>
      <c r="H1150" s="45">
        <v>288724610</v>
      </c>
      <c r="I1150" s="86" t="s">
        <v>569</v>
      </c>
      <c r="J1150" s="73"/>
    </row>
    <row r="1151" spans="1:10" ht="15" thickBot="1" x14ac:dyDescent="0.4">
      <c r="A1151" s="850"/>
      <c r="B1151" s="816"/>
      <c r="C1151" s="173"/>
      <c r="D1151" s="53"/>
      <c r="E1151" s="53"/>
      <c r="F1151" s="12"/>
      <c r="G1151" s="44" t="s">
        <v>20</v>
      </c>
      <c r="H1151" s="45"/>
      <c r="I1151" s="86"/>
      <c r="J1151" s="73"/>
    </row>
    <row r="1152" spans="1:10" ht="15" thickBot="1" x14ac:dyDescent="0.4">
      <c r="A1152" s="850"/>
      <c r="B1152" s="816"/>
      <c r="C1152" s="173"/>
      <c r="D1152" s="53"/>
      <c r="E1152" s="53"/>
      <c r="F1152" s="12"/>
      <c r="G1152" s="44" t="s">
        <v>80</v>
      </c>
      <c r="H1152" s="45"/>
      <c r="I1152" s="86"/>
      <c r="J1152" s="73"/>
    </row>
    <row r="1153" spans="1:10" ht="15" thickBot="1" x14ac:dyDescent="0.4">
      <c r="A1153" s="850"/>
      <c r="B1153" s="816"/>
      <c r="C1153" s="173"/>
      <c r="D1153" s="53"/>
      <c r="E1153" s="53"/>
      <c r="F1153" s="12"/>
      <c r="G1153" s="44" t="s">
        <v>318</v>
      </c>
      <c r="H1153" s="45"/>
      <c r="I1153" s="86"/>
      <c r="J1153" s="73"/>
    </row>
    <row r="1154" spans="1:10" ht="15" thickBot="1" x14ac:dyDescent="0.4">
      <c r="A1154" s="850"/>
      <c r="B1154" s="816"/>
      <c r="C1154" s="173"/>
      <c r="D1154" s="53"/>
      <c r="E1154" s="53"/>
      <c r="F1154" s="12"/>
      <c r="G1154" s="44" t="s">
        <v>21</v>
      </c>
      <c r="H1154" s="47"/>
      <c r="I1154" s="86"/>
      <c r="J1154" s="73"/>
    </row>
    <row r="1155" spans="1:10" ht="15" thickBot="1" x14ac:dyDescent="0.4">
      <c r="A1155" s="851"/>
      <c r="B1155" s="817"/>
      <c r="C1155" s="42">
        <f>SUM(C1150:C1154)</f>
        <v>2193</v>
      </c>
      <c r="D1155" s="42">
        <f>SUM(D1150:D1154)</f>
        <v>6010</v>
      </c>
      <c r="E1155" s="42">
        <f>SUM(E1150:E1154)</f>
        <v>5850</v>
      </c>
      <c r="F1155" s="46"/>
      <c r="G1155" s="43" t="s">
        <v>23</v>
      </c>
      <c r="H1155" s="47"/>
      <c r="I1155" s="86"/>
      <c r="J1155" s="73"/>
    </row>
    <row r="1156" spans="1:10" ht="15" thickBot="1" x14ac:dyDescent="0.4">
      <c r="A1156" s="48"/>
      <c r="B1156" s="55" t="s">
        <v>115</v>
      </c>
      <c r="C1156" s="56"/>
      <c r="D1156" s="56"/>
      <c r="E1156" s="56"/>
      <c r="F1156" s="56"/>
      <c r="G1156" s="43"/>
      <c r="H1156" s="45"/>
      <c r="I1156" s="45"/>
      <c r="J1156" s="73"/>
    </row>
    <row r="1157" spans="1:10" ht="15" thickBot="1" x14ac:dyDescent="0.4">
      <c r="A1157" s="65"/>
      <c r="B1157" s="66" t="s">
        <v>450</v>
      </c>
      <c r="C1157" s="67">
        <f>C994+C1002+C1008+C1016+C1024+C1032+C1038+C1047+C1053+C1059+C1065+C1073+C1079+C1085+C1099+C1105+C1111+C1117+C1123+C1129+C1137+C1143+C1155+C1149+C1091</f>
        <v>17872</v>
      </c>
      <c r="D1157" s="67">
        <f>D994+D1002+D1008+D1016+D1024+D1032+D1038+D1047+D1053+D1059+D1065+D1073+D1079+D1085+D1099+D1105+D1111+D1117+D1123+D1129+D1137+D1143+D1155+D1149+D1091</f>
        <v>21481</v>
      </c>
      <c r="E1157" s="67">
        <f>E994+E1002+E1008+E1016+E1024+E1032+E1038+E1047+E1053+E1059+E1065+E1073+E1079+E1085+E1099+E1105+E1111+E1117+E1123+E1129+E1137+E1143+E1155+E1149+E1091</f>
        <v>22349.5</v>
      </c>
      <c r="F1157" s="68"/>
      <c r="G1157" s="69"/>
      <c r="H1157" s="70"/>
      <c r="I1157" s="71"/>
      <c r="J1157" s="73"/>
    </row>
    <row r="1158" spans="1:10" x14ac:dyDescent="0.35">
      <c r="A1158" s="73"/>
      <c r="B1158" s="73"/>
      <c r="C1158" s="73"/>
      <c r="D1158" s="73"/>
      <c r="E1158" s="73"/>
      <c r="F1158" s="73"/>
      <c r="G1158" s="73"/>
      <c r="H1158" s="73"/>
      <c r="I1158" s="73"/>
      <c r="J1158" s="73"/>
    </row>
    <row r="1159" spans="1:10" x14ac:dyDescent="0.35">
      <c r="A1159" s="73"/>
      <c r="B1159" s="73"/>
      <c r="C1159" s="73"/>
      <c r="D1159" s="73"/>
      <c r="E1159" s="73"/>
      <c r="F1159" s="73"/>
      <c r="G1159" s="73"/>
      <c r="H1159" s="73"/>
      <c r="I1159" s="73"/>
      <c r="J1159" s="73"/>
    </row>
    <row r="1160" spans="1:10" ht="14" customHeight="1" thickBot="1" x14ac:dyDescent="0.4">
      <c r="A1160" s="847" t="s">
        <v>1726</v>
      </c>
      <c r="B1160" s="852"/>
      <c r="C1160" s="852"/>
      <c r="D1160" s="852"/>
      <c r="E1160" s="852"/>
      <c r="F1160" s="852"/>
      <c r="G1160" s="852"/>
      <c r="H1160" s="852"/>
      <c r="I1160" s="852"/>
      <c r="J1160" s="73"/>
    </row>
    <row r="1161" spans="1:10" ht="74.400000000000006" customHeight="1" thickBot="1" x14ac:dyDescent="0.4">
      <c r="A1161" s="8" t="s">
        <v>5</v>
      </c>
      <c r="B1161" s="9" t="s">
        <v>586</v>
      </c>
      <c r="C1161" s="9" t="s">
        <v>11</v>
      </c>
      <c r="D1161" s="9" t="s">
        <v>574</v>
      </c>
      <c r="E1161" s="9" t="s">
        <v>674</v>
      </c>
      <c r="F1161" s="9" t="s">
        <v>6</v>
      </c>
      <c r="G1161" s="9" t="s">
        <v>17</v>
      </c>
      <c r="H1161" s="9" t="s">
        <v>12</v>
      </c>
      <c r="I1161" s="9" t="s">
        <v>34</v>
      </c>
      <c r="J1161" s="73"/>
    </row>
    <row r="1162" spans="1:10" ht="15" thickBot="1" x14ac:dyDescent="0.4">
      <c r="A1162" s="10">
        <v>1</v>
      </c>
      <c r="B1162" s="11">
        <v>2</v>
      </c>
      <c r="C1162" s="11">
        <v>3</v>
      </c>
      <c r="D1162" s="11">
        <v>4</v>
      </c>
      <c r="E1162" s="11">
        <v>5</v>
      </c>
      <c r="F1162" s="11">
        <v>6</v>
      </c>
      <c r="G1162" s="11">
        <v>7</v>
      </c>
      <c r="H1162" s="11">
        <v>8</v>
      </c>
      <c r="I1162" s="11">
        <v>9</v>
      </c>
      <c r="J1162" s="73"/>
    </row>
    <row r="1163" spans="1:10" ht="39.5" thickBot="1" x14ac:dyDescent="0.4">
      <c r="A1163" s="34" t="s">
        <v>15</v>
      </c>
      <c r="B1163" s="35" t="s">
        <v>94</v>
      </c>
      <c r="C1163" s="36"/>
      <c r="D1163" s="36"/>
      <c r="E1163" s="36"/>
      <c r="F1163" s="37" t="s">
        <v>389</v>
      </c>
      <c r="G1163" s="35"/>
      <c r="H1163" s="36"/>
      <c r="I1163" s="36"/>
      <c r="J1163" s="73"/>
    </row>
    <row r="1164" spans="1:10" ht="39.5" thickBot="1" x14ac:dyDescent="0.4">
      <c r="A1164" s="38" t="s">
        <v>14</v>
      </c>
      <c r="B1164" s="39" t="s">
        <v>641</v>
      </c>
      <c r="C1164" s="40"/>
      <c r="D1164" s="40"/>
      <c r="E1164" s="40"/>
      <c r="F1164" s="41" t="s">
        <v>381</v>
      </c>
      <c r="G1164" s="39"/>
      <c r="H1164" s="40"/>
      <c r="I1164" s="40"/>
      <c r="J1164" s="73"/>
    </row>
    <row r="1165" spans="1:10" ht="15" thickBot="1" x14ac:dyDescent="0.4">
      <c r="A1165" s="800" t="s">
        <v>78</v>
      </c>
      <c r="B1165" s="815" t="s">
        <v>361</v>
      </c>
      <c r="C1165" s="53">
        <v>3</v>
      </c>
      <c r="D1165" s="53">
        <v>3</v>
      </c>
      <c r="E1165" s="53">
        <v>3</v>
      </c>
      <c r="F1165" s="12" t="s">
        <v>382</v>
      </c>
      <c r="G1165" s="44" t="s">
        <v>18</v>
      </c>
      <c r="H1165" s="45">
        <v>288724610</v>
      </c>
      <c r="I1165" s="86" t="s">
        <v>363</v>
      </c>
      <c r="J1165" s="73"/>
    </row>
    <row r="1166" spans="1:10" ht="15" thickBot="1" x14ac:dyDescent="0.4">
      <c r="A1166" s="801"/>
      <c r="B1166" s="816"/>
      <c r="C1166" s="53"/>
      <c r="D1166" s="53"/>
      <c r="E1166" s="53"/>
      <c r="F1166" s="12"/>
      <c r="G1166" s="44" t="s">
        <v>281</v>
      </c>
      <c r="H1166" s="45"/>
      <c r="I1166" s="86"/>
      <c r="J1166" s="73"/>
    </row>
    <row r="1167" spans="1:10" ht="15" thickBot="1" x14ac:dyDescent="0.4">
      <c r="A1167" s="801"/>
      <c r="B1167" s="816"/>
      <c r="C1167" s="53"/>
      <c r="D1167" s="53"/>
      <c r="E1167" s="53"/>
      <c r="F1167" s="12"/>
      <c r="G1167" s="44" t="s">
        <v>20</v>
      </c>
      <c r="H1167" s="45"/>
      <c r="I1167" s="86"/>
      <c r="J1167" s="73"/>
    </row>
    <row r="1168" spans="1:10" ht="15" thickBot="1" x14ac:dyDescent="0.4">
      <c r="A1168" s="801"/>
      <c r="B1168" s="816"/>
      <c r="C1168" s="53"/>
      <c r="D1168" s="53"/>
      <c r="E1168" s="53"/>
      <c r="F1168" s="12"/>
      <c r="G1168" s="44" t="s">
        <v>19</v>
      </c>
      <c r="H1168" s="45"/>
      <c r="I1168" s="86"/>
      <c r="J1168" s="73"/>
    </row>
    <row r="1169" spans="1:10" ht="19.25" customHeight="1" thickBot="1" x14ac:dyDescent="0.4">
      <c r="A1169" s="801"/>
      <c r="B1169" s="816"/>
      <c r="C1169" s="53"/>
      <c r="D1169" s="53"/>
      <c r="E1169" s="53"/>
      <c r="F1169" s="12"/>
      <c r="G1169" s="44" t="s">
        <v>21</v>
      </c>
      <c r="H1169" s="47"/>
      <c r="I1169" s="86"/>
      <c r="J1169" s="73"/>
    </row>
    <row r="1170" spans="1:10" ht="15" customHeight="1" thickBot="1" x14ac:dyDescent="0.4">
      <c r="A1170" s="802"/>
      <c r="B1170" s="817"/>
      <c r="C1170" s="42">
        <f>SUM(C1165:C1169)</f>
        <v>3</v>
      </c>
      <c r="D1170" s="42">
        <f>SUM(D1165:D1169)</f>
        <v>3</v>
      </c>
      <c r="E1170" s="42">
        <f>SUM(E1165:E1169)</f>
        <v>3</v>
      </c>
      <c r="F1170" s="46"/>
      <c r="G1170" s="43" t="s">
        <v>23</v>
      </c>
      <c r="H1170" s="47"/>
      <c r="I1170" s="86"/>
      <c r="J1170" s="73"/>
    </row>
    <row r="1171" spans="1:10" ht="15" thickBot="1" x14ac:dyDescent="0.4">
      <c r="A1171" s="800" t="s">
        <v>24</v>
      </c>
      <c r="B1171" s="815" t="s">
        <v>362</v>
      </c>
      <c r="C1171" s="53">
        <v>15</v>
      </c>
      <c r="D1171" s="53">
        <v>20</v>
      </c>
      <c r="E1171" s="53">
        <v>95</v>
      </c>
      <c r="F1171" s="12" t="s">
        <v>383</v>
      </c>
      <c r="G1171" s="44" t="s">
        <v>18</v>
      </c>
      <c r="H1171" s="45">
        <v>288724610</v>
      </c>
      <c r="I1171" s="86" t="s">
        <v>363</v>
      </c>
      <c r="J1171" s="73"/>
    </row>
    <row r="1172" spans="1:10" ht="15" thickBot="1" x14ac:dyDescent="0.4">
      <c r="A1172" s="801"/>
      <c r="B1172" s="816"/>
      <c r="C1172" s="53"/>
      <c r="D1172" s="53"/>
      <c r="E1172" s="53"/>
      <c r="F1172" s="12"/>
      <c r="G1172" s="44" t="s">
        <v>281</v>
      </c>
      <c r="H1172" s="45"/>
      <c r="I1172" s="86"/>
      <c r="J1172" s="73"/>
    </row>
    <row r="1173" spans="1:10" ht="15" thickBot="1" x14ac:dyDescent="0.4">
      <c r="A1173" s="801"/>
      <c r="B1173" s="816"/>
      <c r="C1173" s="53"/>
      <c r="D1173" s="53"/>
      <c r="E1173" s="53"/>
      <c r="F1173" s="12"/>
      <c r="G1173" s="44" t="s">
        <v>20</v>
      </c>
      <c r="H1173" s="45"/>
      <c r="I1173" s="86"/>
      <c r="J1173" s="73"/>
    </row>
    <row r="1174" spans="1:10" ht="15" thickBot="1" x14ac:dyDescent="0.4">
      <c r="A1174" s="801"/>
      <c r="B1174" s="816"/>
      <c r="C1174" s="53"/>
      <c r="D1174" s="53"/>
      <c r="E1174" s="53"/>
      <c r="F1174" s="12"/>
      <c r="G1174" s="44" t="s">
        <v>19</v>
      </c>
      <c r="H1174" s="45"/>
      <c r="I1174" s="86"/>
      <c r="J1174" s="73"/>
    </row>
    <row r="1175" spans="1:10" ht="15" thickBot="1" x14ac:dyDescent="0.4">
      <c r="A1175" s="801"/>
      <c r="B1175" s="816"/>
      <c r="C1175" s="53"/>
      <c r="D1175" s="53"/>
      <c r="E1175" s="53"/>
      <c r="F1175" s="12"/>
      <c r="G1175" s="44" t="s">
        <v>21</v>
      </c>
      <c r="H1175" s="47"/>
      <c r="I1175" s="86"/>
      <c r="J1175" s="73"/>
    </row>
    <row r="1176" spans="1:10" ht="15" thickBot="1" x14ac:dyDescent="0.4">
      <c r="A1176" s="801"/>
      <c r="B1176" s="816"/>
      <c r="C1176" s="53"/>
      <c r="D1176" s="53"/>
      <c r="E1176" s="53"/>
      <c r="F1176" s="12"/>
      <c r="G1176" s="44" t="s">
        <v>523</v>
      </c>
      <c r="H1176" s="47"/>
      <c r="I1176" s="86"/>
      <c r="J1176" s="73"/>
    </row>
    <row r="1177" spans="1:10" ht="15" thickBot="1" x14ac:dyDescent="0.4">
      <c r="A1177" s="802"/>
      <c r="B1177" s="817"/>
      <c r="C1177" s="42">
        <f>SUM(C1171:C1176)</f>
        <v>15</v>
      </c>
      <c r="D1177" s="42">
        <f>SUM(D1171:D1175)</f>
        <v>20</v>
      </c>
      <c r="E1177" s="42">
        <f>SUM(E1171:E1175)</f>
        <v>95</v>
      </c>
      <c r="F1177" s="46"/>
      <c r="G1177" s="43" t="s">
        <v>23</v>
      </c>
      <c r="H1177" s="47"/>
      <c r="I1177" s="86"/>
      <c r="J1177" s="73"/>
    </row>
    <row r="1178" spans="1:10" ht="15" thickBot="1" x14ac:dyDescent="0.4">
      <c r="A1178" s="800" t="s">
        <v>26</v>
      </c>
      <c r="B1178" s="815" t="s">
        <v>364</v>
      </c>
      <c r="C1178" s="53">
        <v>190</v>
      </c>
      <c r="D1178" s="53">
        <v>200</v>
      </c>
      <c r="E1178" s="53">
        <v>210</v>
      </c>
      <c r="F1178" s="12" t="s">
        <v>384</v>
      </c>
      <c r="G1178" s="44" t="s">
        <v>18</v>
      </c>
      <c r="H1178" s="45">
        <v>288724610</v>
      </c>
      <c r="I1178" s="86" t="s">
        <v>363</v>
      </c>
      <c r="J1178" s="73"/>
    </row>
    <row r="1179" spans="1:10" ht="15" customHeight="1" thickBot="1" x14ac:dyDescent="0.4">
      <c r="A1179" s="801"/>
      <c r="B1179" s="816"/>
      <c r="C1179" s="53"/>
      <c r="D1179" s="53"/>
      <c r="E1179" s="53"/>
      <c r="F1179" s="12"/>
      <c r="G1179" s="44" t="s">
        <v>281</v>
      </c>
      <c r="H1179" s="45"/>
      <c r="I1179" s="86"/>
      <c r="J1179" s="73"/>
    </row>
    <row r="1180" spans="1:10" ht="15" thickBot="1" x14ac:dyDescent="0.4">
      <c r="A1180" s="801"/>
      <c r="B1180" s="816"/>
      <c r="C1180" s="53"/>
      <c r="D1180" s="53"/>
      <c r="E1180" s="53"/>
      <c r="F1180" s="12"/>
      <c r="G1180" s="44" t="s">
        <v>20</v>
      </c>
      <c r="H1180" s="45"/>
      <c r="I1180" s="86"/>
      <c r="J1180" s="73"/>
    </row>
    <row r="1181" spans="1:10" ht="15" customHeight="1" thickBot="1" x14ac:dyDescent="0.4">
      <c r="A1181" s="801"/>
      <c r="B1181" s="816"/>
      <c r="C1181" s="53"/>
      <c r="D1181" s="53"/>
      <c r="E1181" s="53"/>
      <c r="F1181" s="12"/>
      <c r="G1181" s="44" t="s">
        <v>19</v>
      </c>
      <c r="H1181" s="45"/>
      <c r="I1181" s="86"/>
      <c r="J1181" s="73"/>
    </row>
    <row r="1182" spans="1:10" ht="15" thickBot="1" x14ac:dyDescent="0.4">
      <c r="A1182" s="801"/>
      <c r="B1182" s="816"/>
      <c r="C1182" s="53"/>
      <c r="D1182" s="53"/>
      <c r="E1182" s="53"/>
      <c r="F1182" s="12"/>
      <c r="G1182" s="44" t="s">
        <v>21</v>
      </c>
      <c r="H1182" s="47"/>
      <c r="I1182" s="86"/>
      <c r="J1182" s="73"/>
    </row>
    <row r="1183" spans="1:10" ht="15" thickBot="1" x14ac:dyDescent="0.4">
      <c r="A1183" s="802"/>
      <c r="B1183" s="817"/>
      <c r="C1183" s="42">
        <f>SUM(C1178:C1182)</f>
        <v>190</v>
      </c>
      <c r="D1183" s="42">
        <f>SUM(D1178:D1182)</f>
        <v>200</v>
      </c>
      <c r="E1183" s="42">
        <f>SUM(E1178:E1182)</f>
        <v>210</v>
      </c>
      <c r="F1183" s="46"/>
      <c r="G1183" s="43" t="s">
        <v>23</v>
      </c>
      <c r="H1183" s="47"/>
      <c r="I1183" s="86"/>
      <c r="J1183" s="73"/>
    </row>
    <row r="1184" spans="1:10" ht="15" thickBot="1" x14ac:dyDescent="0.4">
      <c r="A1184" s="800" t="s">
        <v>28</v>
      </c>
      <c r="B1184" s="815" t="s">
        <v>365</v>
      </c>
      <c r="C1184" s="53">
        <v>1534.7</v>
      </c>
      <c r="D1184" s="53">
        <v>1648.3</v>
      </c>
      <c r="E1184" s="53">
        <v>1738.9</v>
      </c>
      <c r="F1184" s="12"/>
      <c r="G1184" s="44" t="s">
        <v>18</v>
      </c>
      <c r="H1184" s="45">
        <v>190431250</v>
      </c>
      <c r="I1184" s="86" t="s">
        <v>363</v>
      </c>
      <c r="J1184" s="73"/>
    </row>
    <row r="1185" spans="1:10" ht="15" thickBot="1" x14ac:dyDescent="0.4">
      <c r="A1185" s="801"/>
      <c r="B1185" s="816"/>
      <c r="C1185" s="53">
        <v>5</v>
      </c>
      <c r="D1185" s="53">
        <v>5</v>
      </c>
      <c r="E1185" s="53">
        <v>5</v>
      </c>
      <c r="F1185" s="12"/>
      <c r="G1185" s="44" t="s">
        <v>281</v>
      </c>
      <c r="H1185" s="45"/>
      <c r="I1185" s="86"/>
      <c r="J1185" s="73"/>
    </row>
    <row r="1186" spans="1:10" ht="15" thickBot="1" x14ac:dyDescent="0.4">
      <c r="A1186" s="801"/>
      <c r="B1186" s="816"/>
      <c r="C1186" s="53">
        <v>32.799999999999997</v>
      </c>
      <c r="D1186" s="53"/>
      <c r="E1186" s="53"/>
      <c r="F1186" s="12"/>
      <c r="G1186" s="44" t="s">
        <v>20</v>
      </c>
      <c r="H1186" s="45"/>
      <c r="I1186" s="86"/>
      <c r="J1186" s="73"/>
    </row>
    <row r="1187" spans="1:10" ht="15" thickBot="1" x14ac:dyDescent="0.4">
      <c r="A1187" s="801"/>
      <c r="B1187" s="816"/>
      <c r="C1187" s="53"/>
      <c r="D1187" s="53"/>
      <c r="E1187" s="53"/>
      <c r="F1187" s="12"/>
      <c r="G1187" s="44" t="s">
        <v>19</v>
      </c>
      <c r="H1187" s="45"/>
      <c r="I1187" s="86"/>
      <c r="J1187" s="73"/>
    </row>
    <row r="1188" spans="1:10" ht="15" thickBot="1" x14ac:dyDescent="0.4">
      <c r="A1188" s="801"/>
      <c r="B1188" s="816"/>
      <c r="C1188" s="53">
        <v>4.4000000000000004</v>
      </c>
      <c r="D1188" s="53"/>
      <c r="E1188" s="53"/>
      <c r="F1188" s="12"/>
      <c r="G1188" s="44" t="s">
        <v>21</v>
      </c>
      <c r="H1188" s="47"/>
      <c r="I1188" s="86"/>
      <c r="J1188" s="73"/>
    </row>
    <row r="1189" spans="1:10" ht="15" thickBot="1" x14ac:dyDescent="0.4">
      <c r="A1189" s="802"/>
      <c r="B1189" s="817"/>
      <c r="C1189" s="42">
        <f>SUM(C1184:C1188)</f>
        <v>1576.9</v>
      </c>
      <c r="D1189" s="42">
        <f>SUM(D1184:D1188)</f>
        <v>1653.3</v>
      </c>
      <c r="E1189" s="42">
        <f>SUM(E1184:E1188)</f>
        <v>1743.9</v>
      </c>
      <c r="F1189" s="46"/>
      <c r="G1189" s="43" t="s">
        <v>23</v>
      </c>
      <c r="H1189" s="47"/>
      <c r="I1189" s="86"/>
      <c r="J1189" s="73"/>
    </row>
    <row r="1190" spans="1:10" ht="15" thickBot="1" x14ac:dyDescent="0.4">
      <c r="A1190" s="800" t="s">
        <v>29</v>
      </c>
      <c r="B1190" s="815" t="s">
        <v>366</v>
      </c>
      <c r="C1190" s="53">
        <v>983.4</v>
      </c>
      <c r="D1190" s="53">
        <v>1021</v>
      </c>
      <c r="E1190" s="53">
        <v>1075</v>
      </c>
      <c r="F1190" s="12"/>
      <c r="G1190" s="44" t="s">
        <v>18</v>
      </c>
      <c r="H1190" s="45">
        <v>190431446</v>
      </c>
      <c r="I1190" s="86" t="s">
        <v>363</v>
      </c>
      <c r="J1190" s="73"/>
    </row>
    <row r="1191" spans="1:10" ht="15" thickBot="1" x14ac:dyDescent="0.4">
      <c r="A1191" s="801"/>
      <c r="B1191" s="816"/>
      <c r="C1191" s="53">
        <v>16</v>
      </c>
      <c r="D1191" s="53">
        <v>16</v>
      </c>
      <c r="E1191" s="53">
        <v>16</v>
      </c>
      <c r="F1191" s="12"/>
      <c r="G1191" s="44" t="s">
        <v>281</v>
      </c>
      <c r="H1191" s="45"/>
      <c r="I1191" s="86"/>
      <c r="J1191" s="73"/>
    </row>
    <row r="1192" spans="1:10" ht="15" thickBot="1" x14ac:dyDescent="0.4">
      <c r="A1192" s="801"/>
      <c r="B1192" s="816"/>
      <c r="C1192" s="53"/>
      <c r="D1192" s="53"/>
      <c r="E1192" s="53"/>
      <c r="F1192" s="12"/>
      <c r="G1192" s="44" t="s">
        <v>20</v>
      </c>
      <c r="H1192" s="45"/>
      <c r="I1192" s="86"/>
      <c r="J1192" s="73"/>
    </row>
    <row r="1193" spans="1:10" ht="15" thickBot="1" x14ac:dyDescent="0.4">
      <c r="A1193" s="801"/>
      <c r="B1193" s="816"/>
      <c r="C1193" s="53"/>
      <c r="D1193" s="53"/>
      <c r="E1193" s="53"/>
      <c r="F1193" s="12"/>
      <c r="G1193" s="44" t="s">
        <v>19</v>
      </c>
      <c r="H1193" s="45"/>
      <c r="I1193" s="86"/>
      <c r="J1193" s="73"/>
    </row>
    <row r="1194" spans="1:10" ht="15" thickBot="1" x14ac:dyDescent="0.4">
      <c r="A1194" s="801"/>
      <c r="B1194" s="816"/>
      <c r="C1194" s="53"/>
      <c r="D1194" s="53"/>
      <c r="E1194" s="53"/>
      <c r="F1194" s="12"/>
      <c r="G1194" s="44" t="s">
        <v>21</v>
      </c>
      <c r="H1194" s="47"/>
      <c r="I1194" s="86"/>
      <c r="J1194" s="73"/>
    </row>
    <row r="1195" spans="1:10" ht="15" thickBot="1" x14ac:dyDescent="0.4">
      <c r="A1195" s="802"/>
      <c r="B1195" s="817"/>
      <c r="C1195" s="42">
        <f>SUM(C1190:C1194)</f>
        <v>999.4</v>
      </c>
      <c r="D1195" s="42">
        <f>SUM(D1190:D1194)</f>
        <v>1037</v>
      </c>
      <c r="E1195" s="42">
        <f>SUM(E1190:E1194)</f>
        <v>1091</v>
      </c>
      <c r="F1195" s="46"/>
      <c r="G1195" s="43" t="s">
        <v>23</v>
      </c>
      <c r="H1195" s="47"/>
      <c r="I1195" s="86"/>
      <c r="J1195" s="73"/>
    </row>
    <row r="1196" spans="1:10" ht="15" thickBot="1" x14ac:dyDescent="0.4">
      <c r="A1196" s="800" t="s">
        <v>31</v>
      </c>
      <c r="B1196" s="815" t="s">
        <v>367</v>
      </c>
      <c r="C1196" s="53">
        <v>435.7</v>
      </c>
      <c r="D1196" s="53">
        <v>460.3</v>
      </c>
      <c r="E1196" s="53">
        <v>485.6</v>
      </c>
      <c r="F1196" s="12"/>
      <c r="G1196" s="44" t="s">
        <v>18</v>
      </c>
      <c r="H1196" s="45">
        <v>302477544</v>
      </c>
      <c r="I1196" s="86" t="s">
        <v>368</v>
      </c>
      <c r="J1196" s="73"/>
    </row>
    <row r="1197" spans="1:10" ht="15" thickBot="1" x14ac:dyDescent="0.4">
      <c r="A1197" s="801"/>
      <c r="B1197" s="816"/>
      <c r="C1197" s="53">
        <v>17.100000000000001</v>
      </c>
      <c r="D1197" s="53">
        <v>18.3</v>
      </c>
      <c r="E1197" s="53">
        <v>18.8</v>
      </c>
      <c r="F1197" s="12"/>
      <c r="G1197" s="44" t="s">
        <v>281</v>
      </c>
      <c r="H1197" s="45"/>
      <c r="I1197" s="86"/>
      <c r="J1197" s="73"/>
    </row>
    <row r="1198" spans="1:10" ht="15.65" customHeight="1" thickBot="1" x14ac:dyDescent="0.4">
      <c r="A1198" s="801"/>
      <c r="B1198" s="816"/>
      <c r="C1198" s="53"/>
      <c r="D1198" s="53"/>
      <c r="E1198" s="53"/>
      <c r="F1198" s="12"/>
      <c r="G1198" s="44" t="s">
        <v>20</v>
      </c>
      <c r="H1198" s="45"/>
      <c r="I1198" s="86"/>
      <c r="J1198" s="73"/>
    </row>
    <row r="1199" spans="1:10" ht="16.25" customHeight="1" thickBot="1" x14ac:dyDescent="0.4">
      <c r="A1199" s="801"/>
      <c r="B1199" s="816"/>
      <c r="C1199" s="53"/>
      <c r="D1199" s="53"/>
      <c r="E1199" s="53"/>
      <c r="F1199" s="12"/>
      <c r="G1199" s="44" t="s">
        <v>19</v>
      </c>
      <c r="H1199" s="45"/>
      <c r="I1199" s="86"/>
      <c r="J1199" s="73"/>
    </row>
    <row r="1200" spans="1:10" ht="15" customHeight="1" thickBot="1" x14ac:dyDescent="0.4">
      <c r="A1200" s="801"/>
      <c r="B1200" s="816"/>
      <c r="C1200" s="53">
        <v>6.1</v>
      </c>
      <c r="D1200" s="53"/>
      <c r="E1200" s="53"/>
      <c r="F1200" s="12"/>
      <c r="G1200" s="44" t="s">
        <v>21</v>
      </c>
      <c r="H1200" s="47"/>
      <c r="I1200" s="86"/>
      <c r="J1200" s="73"/>
    </row>
    <row r="1201" spans="1:10" ht="15" thickBot="1" x14ac:dyDescent="0.4">
      <c r="A1201" s="802"/>
      <c r="B1201" s="817"/>
      <c r="C1201" s="42">
        <f>SUM(C1196:C1200)</f>
        <v>458.90000000000003</v>
      </c>
      <c r="D1201" s="42">
        <f>SUM(D1196:D1200)</f>
        <v>478.6</v>
      </c>
      <c r="E1201" s="42">
        <f>SUM(E1196:E1200)</f>
        <v>504.40000000000003</v>
      </c>
      <c r="F1201" s="46"/>
      <c r="G1201" s="43" t="s">
        <v>23</v>
      </c>
      <c r="H1201" s="47"/>
      <c r="I1201" s="86"/>
      <c r="J1201" s="73"/>
    </row>
    <row r="1202" spans="1:10" ht="15" thickBot="1" x14ac:dyDescent="0.4">
      <c r="A1202" s="800" t="s">
        <v>33</v>
      </c>
      <c r="B1202" s="815" t="s">
        <v>369</v>
      </c>
      <c r="C1202" s="53">
        <v>1636.3</v>
      </c>
      <c r="D1202" s="53">
        <v>1757.4</v>
      </c>
      <c r="E1202" s="53">
        <v>1854</v>
      </c>
      <c r="F1202" s="12"/>
      <c r="G1202" s="44" t="s">
        <v>18</v>
      </c>
      <c r="H1202" s="45">
        <v>304929400</v>
      </c>
      <c r="I1202" s="86" t="s">
        <v>363</v>
      </c>
      <c r="J1202" s="73"/>
    </row>
    <row r="1203" spans="1:10" ht="15" thickBot="1" x14ac:dyDescent="0.4">
      <c r="A1203" s="801"/>
      <c r="B1203" s="816"/>
      <c r="C1203" s="53">
        <v>236</v>
      </c>
      <c r="D1203" s="53">
        <v>220</v>
      </c>
      <c r="E1203" s="53">
        <v>220</v>
      </c>
      <c r="F1203" s="12"/>
      <c r="G1203" s="44" t="s">
        <v>281</v>
      </c>
      <c r="H1203" s="45"/>
      <c r="I1203" s="86"/>
      <c r="J1203" s="73"/>
    </row>
    <row r="1204" spans="1:10" ht="15" thickBot="1" x14ac:dyDescent="0.4">
      <c r="A1204" s="801"/>
      <c r="B1204" s="816"/>
      <c r="C1204" s="53"/>
      <c r="D1204" s="53"/>
      <c r="E1204" s="53"/>
      <c r="F1204" s="12"/>
      <c r="G1204" s="44" t="s">
        <v>20</v>
      </c>
      <c r="H1204" s="45"/>
      <c r="I1204" s="86"/>
      <c r="J1204" s="73"/>
    </row>
    <row r="1205" spans="1:10" ht="15" thickBot="1" x14ac:dyDescent="0.4">
      <c r="A1205" s="801"/>
      <c r="B1205" s="816"/>
      <c r="C1205" s="53"/>
      <c r="D1205" s="53"/>
      <c r="E1205" s="53"/>
      <c r="F1205" s="12"/>
      <c r="G1205" s="44" t="s">
        <v>19</v>
      </c>
      <c r="H1205" s="45"/>
      <c r="I1205" s="86"/>
      <c r="J1205" s="73"/>
    </row>
    <row r="1206" spans="1:10" ht="18" customHeight="1" thickBot="1" x14ac:dyDescent="0.4">
      <c r="A1206" s="801"/>
      <c r="B1206" s="816"/>
      <c r="C1206" s="53">
        <v>167.3</v>
      </c>
      <c r="D1206" s="53"/>
      <c r="E1206" s="53"/>
      <c r="F1206" s="12"/>
      <c r="G1206" s="44" t="s">
        <v>21</v>
      </c>
      <c r="H1206" s="47"/>
      <c r="I1206" s="86"/>
      <c r="J1206" s="73"/>
    </row>
    <row r="1207" spans="1:10" ht="15" thickBot="1" x14ac:dyDescent="0.4">
      <c r="A1207" s="802"/>
      <c r="B1207" s="817"/>
      <c r="C1207" s="42">
        <f>SUM(C1202:C1206)</f>
        <v>2039.6</v>
      </c>
      <c r="D1207" s="42">
        <f>SUM(D1202:D1206)</f>
        <v>1977.4</v>
      </c>
      <c r="E1207" s="42">
        <f>SUM(E1202:E1206)</f>
        <v>2074</v>
      </c>
      <c r="F1207" s="46"/>
      <c r="G1207" s="43" t="s">
        <v>23</v>
      </c>
      <c r="H1207" s="47"/>
      <c r="I1207" s="86"/>
      <c r="J1207" s="73"/>
    </row>
    <row r="1208" spans="1:10" ht="20" customHeight="1" thickBot="1" x14ac:dyDescent="0.4">
      <c r="A1208" s="800" t="s">
        <v>309</v>
      </c>
      <c r="B1208" s="815" t="s">
        <v>560</v>
      </c>
      <c r="C1208" s="53">
        <v>1301.7</v>
      </c>
      <c r="D1208" s="53">
        <v>1378.8</v>
      </c>
      <c r="E1208" s="53">
        <v>1440.6</v>
      </c>
      <c r="F1208" s="12"/>
      <c r="G1208" s="44" t="s">
        <v>18</v>
      </c>
      <c r="H1208" s="45">
        <v>193278297</v>
      </c>
      <c r="I1208" s="86" t="s">
        <v>363</v>
      </c>
      <c r="J1208" s="73"/>
    </row>
    <row r="1209" spans="1:10" ht="15" thickBot="1" x14ac:dyDescent="0.4">
      <c r="A1209" s="801"/>
      <c r="B1209" s="816"/>
      <c r="C1209" s="53">
        <v>170</v>
      </c>
      <c r="D1209" s="53">
        <v>180</v>
      </c>
      <c r="E1209" s="53">
        <v>190</v>
      </c>
      <c r="F1209" s="12"/>
      <c r="G1209" s="44" t="s">
        <v>281</v>
      </c>
      <c r="H1209" s="45"/>
      <c r="I1209" s="86"/>
      <c r="J1209" s="73"/>
    </row>
    <row r="1210" spans="1:10" ht="15" customHeight="1" thickBot="1" x14ac:dyDescent="0.4">
      <c r="A1210" s="801"/>
      <c r="B1210" s="816"/>
      <c r="C1210" s="53"/>
      <c r="D1210" s="53"/>
      <c r="E1210" s="53"/>
      <c r="F1210" s="12"/>
      <c r="G1210" s="44" t="s">
        <v>20</v>
      </c>
      <c r="H1210" s="45"/>
      <c r="I1210" s="86"/>
      <c r="J1210" s="73"/>
    </row>
    <row r="1211" spans="1:10" ht="18" customHeight="1" thickBot="1" x14ac:dyDescent="0.4">
      <c r="A1211" s="801"/>
      <c r="B1211" s="816"/>
      <c r="C1211" s="53"/>
      <c r="D1211" s="53"/>
      <c r="E1211" s="53"/>
      <c r="F1211" s="12"/>
      <c r="G1211" s="44" t="s">
        <v>19</v>
      </c>
      <c r="H1211" s="45"/>
      <c r="I1211" s="86"/>
      <c r="J1211" s="73"/>
    </row>
    <row r="1212" spans="1:10" ht="15.65" customHeight="1" thickBot="1" x14ac:dyDescent="0.4">
      <c r="A1212" s="801"/>
      <c r="B1212" s="816"/>
      <c r="C1212" s="53">
        <v>54.4</v>
      </c>
      <c r="D1212" s="53"/>
      <c r="E1212" s="53"/>
      <c r="F1212" s="12"/>
      <c r="G1212" s="44" t="s">
        <v>21</v>
      </c>
      <c r="H1212" s="47"/>
      <c r="I1212" s="86"/>
      <c r="J1212" s="73"/>
    </row>
    <row r="1213" spans="1:10" ht="14" customHeight="1" thickBot="1" x14ac:dyDescent="0.4">
      <c r="A1213" s="802"/>
      <c r="B1213" s="817"/>
      <c r="C1213" s="42">
        <f>SUM(C1208:C1212)</f>
        <v>1526.1000000000001</v>
      </c>
      <c r="D1213" s="42">
        <f>SUM(D1208:D1212)</f>
        <v>1558.8</v>
      </c>
      <c r="E1213" s="42">
        <f>SUM(E1208:E1212)</f>
        <v>1630.6</v>
      </c>
      <c r="F1213" s="46"/>
      <c r="G1213" s="43" t="s">
        <v>23</v>
      </c>
      <c r="H1213" s="47"/>
      <c r="I1213" s="86"/>
      <c r="J1213" s="73"/>
    </row>
    <row r="1214" spans="1:10" ht="16.25" customHeight="1" thickBot="1" x14ac:dyDescent="0.4">
      <c r="A1214" s="800" t="s">
        <v>360</v>
      </c>
      <c r="B1214" s="815" t="s">
        <v>370</v>
      </c>
      <c r="C1214" s="53">
        <v>373.8</v>
      </c>
      <c r="D1214" s="53">
        <v>401.5</v>
      </c>
      <c r="E1214" s="53">
        <v>423.5</v>
      </c>
      <c r="F1214" s="12"/>
      <c r="G1214" s="44" t="s">
        <v>18</v>
      </c>
      <c r="H1214" s="45">
        <v>148504349</v>
      </c>
      <c r="I1214" s="86" t="s">
        <v>363</v>
      </c>
      <c r="J1214" s="73"/>
    </row>
    <row r="1215" spans="1:10" ht="15" thickBot="1" x14ac:dyDescent="0.4">
      <c r="A1215" s="801"/>
      <c r="B1215" s="816"/>
      <c r="C1215" s="53">
        <v>95</v>
      </c>
      <c r="D1215" s="53">
        <v>100</v>
      </c>
      <c r="E1215" s="53">
        <v>105</v>
      </c>
      <c r="F1215" s="12"/>
      <c r="G1215" s="44" t="s">
        <v>281</v>
      </c>
      <c r="H1215" s="45"/>
      <c r="I1215" s="86"/>
      <c r="J1215" s="73"/>
    </row>
    <row r="1216" spans="1:10" ht="14" customHeight="1" thickBot="1" x14ac:dyDescent="0.4">
      <c r="A1216" s="801"/>
      <c r="B1216" s="816"/>
      <c r="C1216" s="53"/>
      <c r="D1216" s="53"/>
      <c r="E1216" s="53"/>
      <c r="F1216" s="12"/>
      <c r="G1216" s="44" t="s">
        <v>20</v>
      </c>
      <c r="H1216" s="45"/>
      <c r="I1216" s="86"/>
      <c r="J1216" s="73"/>
    </row>
    <row r="1217" spans="1:10" ht="16.25" customHeight="1" thickBot="1" x14ac:dyDescent="0.4">
      <c r="A1217" s="801"/>
      <c r="B1217" s="816"/>
      <c r="C1217" s="53"/>
      <c r="D1217" s="53"/>
      <c r="E1217" s="53"/>
      <c r="F1217" s="12"/>
      <c r="G1217" s="44" t="s">
        <v>19</v>
      </c>
      <c r="H1217" s="45"/>
      <c r="I1217" s="86"/>
      <c r="J1217" s="73"/>
    </row>
    <row r="1218" spans="1:10" ht="15" thickBot="1" x14ac:dyDescent="0.4">
      <c r="A1218" s="801"/>
      <c r="B1218" s="816"/>
      <c r="C1218" s="53">
        <v>0.4</v>
      </c>
      <c r="D1218" s="53"/>
      <c r="E1218" s="53"/>
      <c r="F1218" s="12"/>
      <c r="G1218" s="44" t="s">
        <v>21</v>
      </c>
      <c r="H1218" s="47"/>
      <c r="I1218" s="86"/>
      <c r="J1218" s="73"/>
    </row>
    <row r="1219" spans="1:10" ht="15" thickBot="1" x14ac:dyDescent="0.4">
      <c r="A1219" s="802"/>
      <c r="B1219" s="817"/>
      <c r="C1219" s="42">
        <f>SUM(C1214:C1218)</f>
        <v>469.2</v>
      </c>
      <c r="D1219" s="42">
        <f>SUM(D1214:D1218)</f>
        <v>501.5</v>
      </c>
      <c r="E1219" s="42">
        <f>SUM(E1214:E1218)</f>
        <v>528.5</v>
      </c>
      <c r="F1219" s="46"/>
      <c r="G1219" s="43" t="s">
        <v>23</v>
      </c>
      <c r="H1219" s="47"/>
      <c r="I1219" s="86"/>
      <c r="J1219" s="73"/>
    </row>
    <row r="1220" spans="1:10" ht="26.5" thickBot="1" x14ac:dyDescent="0.4">
      <c r="A1220" s="34" t="s">
        <v>15</v>
      </c>
      <c r="B1220" s="35" t="s">
        <v>94</v>
      </c>
      <c r="C1220" s="36"/>
      <c r="D1220" s="36"/>
      <c r="E1220" s="36"/>
      <c r="F1220" s="37" t="s">
        <v>296</v>
      </c>
      <c r="G1220" s="35"/>
      <c r="H1220" s="36"/>
      <c r="I1220" s="36"/>
      <c r="J1220" s="73"/>
    </row>
    <row r="1221" spans="1:10" ht="26.5" thickBot="1" x14ac:dyDescent="0.4">
      <c r="A1221" s="38" t="s">
        <v>35</v>
      </c>
      <c r="B1221" s="39" t="s">
        <v>371</v>
      </c>
      <c r="C1221" s="40"/>
      <c r="D1221" s="40"/>
      <c r="E1221" s="40"/>
      <c r="F1221" s="41" t="s">
        <v>385</v>
      </c>
      <c r="G1221" s="39"/>
      <c r="H1221" s="40"/>
      <c r="I1221" s="40"/>
      <c r="J1221" s="73"/>
    </row>
    <row r="1222" spans="1:10" ht="15" customHeight="1" thickBot="1" x14ac:dyDescent="0.4">
      <c r="A1222" s="800" t="s">
        <v>38</v>
      </c>
      <c r="B1222" s="815" t="s">
        <v>372</v>
      </c>
      <c r="C1222" s="53">
        <v>26</v>
      </c>
      <c r="D1222" s="53">
        <v>31</v>
      </c>
      <c r="E1222" s="53">
        <v>36</v>
      </c>
      <c r="F1222" s="12" t="s">
        <v>386</v>
      </c>
      <c r="G1222" s="44" t="s">
        <v>18</v>
      </c>
      <c r="H1222" s="45">
        <v>288724610</v>
      </c>
      <c r="I1222" s="86" t="s">
        <v>363</v>
      </c>
      <c r="J1222" s="73"/>
    </row>
    <row r="1223" spans="1:10" ht="15" thickBot="1" x14ac:dyDescent="0.4">
      <c r="A1223" s="801"/>
      <c r="B1223" s="816"/>
      <c r="C1223" s="53"/>
      <c r="D1223" s="53"/>
      <c r="E1223" s="53"/>
      <c r="F1223" s="12"/>
      <c r="G1223" s="44" t="s">
        <v>281</v>
      </c>
      <c r="H1223" s="45"/>
      <c r="I1223" s="86"/>
      <c r="J1223" s="73"/>
    </row>
    <row r="1224" spans="1:10" ht="15" thickBot="1" x14ac:dyDescent="0.4">
      <c r="A1224" s="801"/>
      <c r="B1224" s="816"/>
      <c r="C1224" s="53"/>
      <c r="D1224" s="53"/>
      <c r="E1224" s="53"/>
      <c r="F1224" s="12"/>
      <c r="G1224" s="44" t="s">
        <v>20</v>
      </c>
      <c r="H1224" s="45"/>
      <c r="I1224" s="86"/>
      <c r="J1224" s="73"/>
    </row>
    <row r="1225" spans="1:10" ht="15" thickBot="1" x14ac:dyDescent="0.4">
      <c r="A1225" s="801"/>
      <c r="B1225" s="816"/>
      <c r="C1225" s="53"/>
      <c r="D1225" s="53"/>
      <c r="E1225" s="53"/>
      <c r="F1225" s="12"/>
      <c r="G1225" s="44" t="s">
        <v>19</v>
      </c>
      <c r="H1225" s="45"/>
      <c r="I1225" s="86"/>
      <c r="J1225" s="73"/>
    </row>
    <row r="1226" spans="1:10" ht="15" thickBot="1" x14ac:dyDescent="0.4">
      <c r="A1226" s="801"/>
      <c r="B1226" s="816"/>
      <c r="C1226" s="53"/>
      <c r="D1226" s="53"/>
      <c r="E1226" s="53"/>
      <c r="F1226" s="12"/>
      <c r="G1226" s="44" t="s">
        <v>21</v>
      </c>
      <c r="H1226" s="47"/>
      <c r="I1226" s="86"/>
      <c r="J1226" s="73"/>
    </row>
    <row r="1227" spans="1:10" ht="15" thickBot="1" x14ac:dyDescent="0.4">
      <c r="A1227" s="802"/>
      <c r="B1227" s="817"/>
      <c r="C1227" s="42">
        <f>SUM(C1222:C1226)</f>
        <v>26</v>
      </c>
      <c r="D1227" s="42">
        <f>SUM(D1222:D1226)</f>
        <v>31</v>
      </c>
      <c r="E1227" s="42">
        <f>SUM(E1222:E1226)</f>
        <v>36</v>
      </c>
      <c r="F1227" s="46"/>
      <c r="G1227" s="43" t="s">
        <v>23</v>
      </c>
      <c r="H1227" s="47"/>
      <c r="I1227" s="86"/>
      <c r="J1227" s="73"/>
    </row>
    <row r="1228" spans="1:10" ht="15" thickBot="1" x14ac:dyDescent="0.4">
      <c r="A1228" s="800" t="s">
        <v>39</v>
      </c>
      <c r="B1228" s="815" t="s">
        <v>373</v>
      </c>
      <c r="C1228" s="44"/>
      <c r="D1228" s="44"/>
      <c r="E1228" s="44"/>
      <c r="F1228" s="12" t="s">
        <v>387</v>
      </c>
      <c r="G1228" s="44" t="s">
        <v>18</v>
      </c>
      <c r="H1228" s="45">
        <v>288724610</v>
      </c>
      <c r="I1228" s="86" t="s">
        <v>363</v>
      </c>
      <c r="J1228" s="73"/>
    </row>
    <row r="1229" spans="1:10" ht="15" thickBot="1" x14ac:dyDescent="0.4">
      <c r="A1229" s="801"/>
      <c r="B1229" s="816"/>
      <c r="C1229" s="44"/>
      <c r="D1229" s="44"/>
      <c r="E1229" s="44"/>
      <c r="F1229" s="12"/>
      <c r="G1229" s="44" t="s">
        <v>281</v>
      </c>
      <c r="H1229" s="45"/>
      <c r="I1229" s="86"/>
      <c r="J1229" s="73"/>
    </row>
    <row r="1230" spans="1:10" ht="15" thickBot="1" x14ac:dyDescent="0.4">
      <c r="A1230" s="801"/>
      <c r="B1230" s="816"/>
      <c r="C1230" s="44"/>
      <c r="D1230" s="44"/>
      <c r="E1230" s="44"/>
      <c r="F1230" s="12"/>
      <c r="G1230" s="44" t="s">
        <v>20</v>
      </c>
      <c r="H1230" s="45"/>
      <c r="I1230" s="86"/>
      <c r="J1230" s="73"/>
    </row>
    <row r="1231" spans="1:10" ht="15" thickBot="1" x14ac:dyDescent="0.4">
      <c r="A1231" s="801"/>
      <c r="B1231" s="816"/>
      <c r="C1231" s="44"/>
      <c r="D1231" s="44"/>
      <c r="E1231" s="44"/>
      <c r="F1231" s="12"/>
      <c r="G1231" s="44" t="s">
        <v>19</v>
      </c>
      <c r="H1231" s="45"/>
      <c r="I1231" s="86"/>
      <c r="J1231" s="73"/>
    </row>
    <row r="1232" spans="1:10" ht="15" thickBot="1" x14ac:dyDescent="0.4">
      <c r="A1232" s="801"/>
      <c r="B1232" s="816"/>
      <c r="C1232" s="44"/>
      <c r="D1232" s="44"/>
      <c r="E1232" s="44"/>
      <c r="F1232" s="12"/>
      <c r="G1232" s="44" t="s">
        <v>21</v>
      </c>
      <c r="H1232" s="47"/>
      <c r="I1232" s="86"/>
      <c r="J1232" s="73"/>
    </row>
    <row r="1233" spans="1:10" ht="15" thickBot="1" x14ac:dyDescent="0.4">
      <c r="A1233" s="802"/>
      <c r="B1233" s="817"/>
      <c r="C1233" s="43">
        <f>SUM(C1228:C1232)</f>
        <v>0</v>
      </c>
      <c r="D1233" s="43">
        <f>SUM(D1228:D1232)</f>
        <v>0</v>
      </c>
      <c r="E1233" s="43">
        <f>SUM(E1228:E1232)</f>
        <v>0</v>
      </c>
      <c r="F1233" s="46"/>
      <c r="G1233" s="43" t="s">
        <v>23</v>
      </c>
      <c r="H1233" s="47"/>
      <c r="I1233" s="86"/>
      <c r="J1233" s="73"/>
    </row>
    <row r="1234" spans="1:10" ht="15" thickBot="1" x14ac:dyDescent="0.4">
      <c r="A1234" s="800" t="s">
        <v>40</v>
      </c>
      <c r="B1234" s="815" t="s">
        <v>374</v>
      </c>
      <c r="C1234" s="53">
        <v>817.6</v>
      </c>
      <c r="D1234" s="53">
        <v>878.1</v>
      </c>
      <c r="E1234" s="53">
        <v>926.4</v>
      </c>
      <c r="F1234" s="12"/>
      <c r="G1234" s="44" t="s">
        <v>18</v>
      </c>
      <c r="H1234" s="45">
        <v>190432352</v>
      </c>
      <c r="I1234" s="86" t="s">
        <v>363</v>
      </c>
      <c r="J1234" s="73"/>
    </row>
    <row r="1235" spans="1:10" ht="15" thickBot="1" x14ac:dyDescent="0.4">
      <c r="A1235" s="801"/>
      <c r="B1235" s="816"/>
      <c r="C1235" s="53">
        <v>60</v>
      </c>
      <c r="D1235" s="53">
        <v>65</v>
      </c>
      <c r="E1235" s="53">
        <v>65</v>
      </c>
      <c r="F1235" s="12"/>
      <c r="G1235" s="44" t="s">
        <v>281</v>
      </c>
      <c r="H1235" s="45"/>
      <c r="I1235" s="86"/>
      <c r="J1235" s="73"/>
    </row>
    <row r="1236" spans="1:10" ht="15" customHeight="1" thickBot="1" x14ac:dyDescent="0.4">
      <c r="A1236" s="801"/>
      <c r="B1236" s="816"/>
      <c r="C1236" s="53"/>
      <c r="D1236" s="53"/>
      <c r="E1236" s="53"/>
      <c r="F1236" s="12"/>
      <c r="G1236" s="44" t="s">
        <v>20</v>
      </c>
      <c r="H1236" s="45"/>
      <c r="I1236" s="86"/>
      <c r="J1236" s="73"/>
    </row>
    <row r="1237" spans="1:10" ht="15.65" customHeight="1" thickBot="1" x14ac:dyDescent="0.4">
      <c r="A1237" s="801"/>
      <c r="B1237" s="816"/>
      <c r="C1237" s="53"/>
      <c r="D1237" s="53"/>
      <c r="E1237" s="53"/>
      <c r="F1237" s="12"/>
      <c r="G1237" s="44" t="s">
        <v>19</v>
      </c>
      <c r="H1237" s="45"/>
      <c r="I1237" s="86"/>
      <c r="J1237" s="73"/>
    </row>
    <row r="1238" spans="1:10" ht="17.399999999999999" customHeight="1" thickBot="1" x14ac:dyDescent="0.4">
      <c r="A1238" s="801"/>
      <c r="B1238" s="816"/>
      <c r="C1238" s="53">
        <v>28.4</v>
      </c>
      <c r="D1238" s="53"/>
      <c r="E1238" s="53"/>
      <c r="F1238" s="12"/>
      <c r="G1238" s="44" t="s">
        <v>21</v>
      </c>
      <c r="H1238" s="47"/>
      <c r="I1238" s="86"/>
      <c r="J1238" s="73"/>
    </row>
    <row r="1239" spans="1:10" ht="20.399999999999999" customHeight="1" thickBot="1" x14ac:dyDescent="0.4">
      <c r="A1239" s="802"/>
      <c r="B1239" s="817"/>
      <c r="C1239" s="42">
        <f>SUM(C1234:C1238)</f>
        <v>906</v>
      </c>
      <c r="D1239" s="42">
        <f>SUM(D1234:D1238)</f>
        <v>943.1</v>
      </c>
      <c r="E1239" s="42">
        <f>SUM(E1234:E1238)</f>
        <v>991.4</v>
      </c>
      <c r="F1239" s="46"/>
      <c r="G1239" s="43" t="s">
        <v>23</v>
      </c>
      <c r="H1239" s="47"/>
      <c r="I1239" s="86"/>
      <c r="J1239" s="73"/>
    </row>
    <row r="1240" spans="1:10" ht="17.399999999999999" customHeight="1" thickBot="1" x14ac:dyDescent="0.4">
      <c r="A1240" s="800" t="s">
        <v>41</v>
      </c>
      <c r="B1240" s="815" t="s">
        <v>375</v>
      </c>
      <c r="C1240" s="53">
        <v>733</v>
      </c>
      <c r="D1240" s="53">
        <v>773.3</v>
      </c>
      <c r="E1240" s="53">
        <v>815.8</v>
      </c>
      <c r="F1240" s="12"/>
      <c r="G1240" s="44" t="s">
        <v>18</v>
      </c>
      <c r="H1240" s="45">
        <v>191782373</v>
      </c>
      <c r="I1240" s="86" t="s">
        <v>363</v>
      </c>
      <c r="J1240" s="73"/>
    </row>
    <row r="1241" spans="1:10" ht="15" thickBot="1" x14ac:dyDescent="0.4">
      <c r="A1241" s="801"/>
      <c r="B1241" s="816"/>
      <c r="C1241" s="53">
        <v>25</v>
      </c>
      <c r="D1241" s="53">
        <v>56</v>
      </c>
      <c r="E1241" s="53">
        <v>56</v>
      </c>
      <c r="F1241" s="12"/>
      <c r="G1241" s="44" t="s">
        <v>281</v>
      </c>
      <c r="H1241" s="45"/>
      <c r="I1241" s="86"/>
      <c r="J1241" s="73"/>
    </row>
    <row r="1242" spans="1:10" ht="15" thickBot="1" x14ac:dyDescent="0.4">
      <c r="A1242" s="801"/>
      <c r="B1242" s="816"/>
      <c r="C1242" s="53"/>
      <c r="D1242" s="53"/>
      <c r="E1242" s="53"/>
      <c r="F1242" s="12"/>
      <c r="G1242" s="44" t="s">
        <v>20</v>
      </c>
      <c r="H1242" s="45"/>
      <c r="I1242" s="86"/>
      <c r="J1242" s="73"/>
    </row>
    <row r="1243" spans="1:10" ht="15" thickBot="1" x14ac:dyDescent="0.4">
      <c r="A1243" s="801"/>
      <c r="B1243" s="816"/>
      <c r="C1243" s="53"/>
      <c r="D1243" s="53"/>
      <c r="E1243" s="53"/>
      <c r="F1243" s="12"/>
      <c r="G1243" s="44" t="s">
        <v>19</v>
      </c>
      <c r="H1243" s="45"/>
      <c r="I1243" s="86"/>
      <c r="J1243" s="73"/>
    </row>
    <row r="1244" spans="1:10" ht="15" thickBot="1" x14ac:dyDescent="0.4">
      <c r="A1244" s="801"/>
      <c r="B1244" s="816"/>
      <c r="C1244" s="53">
        <v>5.9</v>
      </c>
      <c r="D1244" s="53"/>
      <c r="E1244" s="53"/>
      <c r="F1244" s="12"/>
      <c r="G1244" s="44" t="s">
        <v>21</v>
      </c>
      <c r="H1244" s="47"/>
      <c r="I1244" s="86"/>
      <c r="J1244" s="73"/>
    </row>
    <row r="1245" spans="1:10" ht="15" thickBot="1" x14ac:dyDescent="0.4">
      <c r="A1245" s="802"/>
      <c r="B1245" s="817"/>
      <c r="C1245" s="42">
        <f>SUM(C1240:C1244)</f>
        <v>763.9</v>
      </c>
      <c r="D1245" s="42">
        <f>SUM(D1240:D1244)</f>
        <v>829.3</v>
      </c>
      <c r="E1245" s="42">
        <f>SUM(E1240:E1244)</f>
        <v>871.8</v>
      </c>
      <c r="F1245" s="46"/>
      <c r="G1245" s="43" t="s">
        <v>23</v>
      </c>
      <c r="H1245" s="47"/>
      <c r="I1245" s="86"/>
      <c r="J1245" s="73"/>
    </row>
    <row r="1246" spans="1:10" ht="15" thickBot="1" x14ac:dyDescent="0.4">
      <c r="A1246" s="800" t="s">
        <v>42</v>
      </c>
      <c r="B1246" s="815" t="s">
        <v>376</v>
      </c>
      <c r="C1246" s="53">
        <v>2479.3000000000002</v>
      </c>
      <c r="D1246" s="53">
        <v>2661.2</v>
      </c>
      <c r="E1246" s="53">
        <v>2806.4</v>
      </c>
      <c r="F1246" s="12"/>
      <c r="G1246" s="44" t="s">
        <v>18</v>
      </c>
      <c r="H1246" s="45">
        <v>148428990</v>
      </c>
      <c r="I1246" s="86" t="s">
        <v>363</v>
      </c>
      <c r="J1246" s="73"/>
    </row>
    <row r="1247" spans="1:10" ht="15" customHeight="1" thickBot="1" x14ac:dyDescent="0.4">
      <c r="A1247" s="801"/>
      <c r="B1247" s="816"/>
      <c r="C1247" s="53">
        <v>205</v>
      </c>
      <c r="D1247" s="53">
        <v>210</v>
      </c>
      <c r="E1247" s="53">
        <v>220</v>
      </c>
      <c r="F1247" s="12"/>
      <c r="G1247" s="44" t="s">
        <v>281</v>
      </c>
      <c r="H1247" s="45"/>
      <c r="I1247" s="86"/>
      <c r="J1247" s="73"/>
    </row>
    <row r="1248" spans="1:10" ht="15" thickBot="1" x14ac:dyDescent="0.4">
      <c r="A1248" s="801"/>
      <c r="B1248" s="816"/>
      <c r="C1248" s="53"/>
      <c r="D1248" s="53"/>
      <c r="E1248" s="53"/>
      <c r="F1248" s="12"/>
      <c r="G1248" s="44" t="s">
        <v>20</v>
      </c>
      <c r="H1248" s="45"/>
      <c r="I1248" s="86"/>
      <c r="J1248" s="73"/>
    </row>
    <row r="1249" spans="1:10" ht="15" thickBot="1" x14ac:dyDescent="0.4">
      <c r="A1249" s="801"/>
      <c r="B1249" s="816"/>
      <c r="C1249" s="53"/>
      <c r="D1249" s="53"/>
      <c r="E1249" s="53"/>
      <c r="F1249" s="12"/>
      <c r="G1249" s="44" t="s">
        <v>19</v>
      </c>
      <c r="H1249" s="45"/>
      <c r="I1249" s="86"/>
      <c r="J1249" s="73"/>
    </row>
    <row r="1250" spans="1:10" ht="15" thickBot="1" x14ac:dyDescent="0.4">
      <c r="A1250" s="801"/>
      <c r="B1250" s="816"/>
      <c r="C1250" s="53">
        <v>92.5</v>
      </c>
      <c r="D1250" s="53"/>
      <c r="E1250" s="53"/>
      <c r="F1250" s="12"/>
      <c r="G1250" s="44" t="s">
        <v>21</v>
      </c>
      <c r="H1250" s="47"/>
      <c r="I1250" s="86"/>
      <c r="J1250" s="73"/>
    </row>
    <row r="1251" spans="1:10" ht="15" thickBot="1" x14ac:dyDescent="0.4">
      <c r="A1251" s="802"/>
      <c r="B1251" s="817"/>
      <c r="C1251" s="42">
        <f>SUM(C1246:C1250)</f>
        <v>2776.8</v>
      </c>
      <c r="D1251" s="42">
        <f>SUM(D1246:D1250)</f>
        <v>2871.2</v>
      </c>
      <c r="E1251" s="42">
        <f>SUM(E1246:E1250)</f>
        <v>3026.4</v>
      </c>
      <c r="F1251" s="46"/>
      <c r="G1251" s="43" t="s">
        <v>23</v>
      </c>
      <c r="H1251" s="47"/>
      <c r="I1251" s="86"/>
      <c r="J1251" s="73"/>
    </row>
    <row r="1252" spans="1:10" ht="26.5" thickBot="1" x14ac:dyDescent="0.4">
      <c r="A1252" s="34" t="s">
        <v>15</v>
      </c>
      <c r="B1252" s="35" t="s">
        <v>94</v>
      </c>
      <c r="C1252" s="36"/>
      <c r="D1252" s="36"/>
      <c r="E1252" s="36"/>
      <c r="F1252" s="37" t="s">
        <v>296</v>
      </c>
      <c r="G1252" s="35"/>
      <c r="H1252" s="36"/>
      <c r="I1252" s="36"/>
      <c r="J1252" s="73"/>
    </row>
    <row r="1253" spans="1:10" ht="47" customHeight="1" thickBot="1" x14ac:dyDescent="0.4">
      <c r="A1253" s="38" t="s">
        <v>247</v>
      </c>
      <c r="B1253" s="39" t="s">
        <v>380</v>
      </c>
      <c r="C1253" s="40"/>
      <c r="D1253" s="40"/>
      <c r="E1253" s="40"/>
      <c r="F1253" s="41" t="s">
        <v>388</v>
      </c>
      <c r="G1253" s="39"/>
      <c r="H1253" s="40"/>
      <c r="I1253" s="40"/>
      <c r="J1253" s="73"/>
    </row>
    <row r="1254" spans="1:10" ht="15" thickBot="1" x14ac:dyDescent="0.4">
      <c r="A1254" s="801" t="s">
        <v>248</v>
      </c>
      <c r="B1254" s="815" t="s">
        <v>642</v>
      </c>
      <c r="C1254" s="44"/>
      <c r="D1254" s="44"/>
      <c r="E1254" s="44"/>
      <c r="F1254" s="12"/>
      <c r="G1254" s="44" t="s">
        <v>18</v>
      </c>
      <c r="H1254" s="45">
        <v>288724610</v>
      </c>
      <c r="I1254" s="86" t="s">
        <v>363</v>
      </c>
      <c r="J1254" s="73"/>
    </row>
    <row r="1255" spans="1:10" ht="21" customHeight="1" thickBot="1" x14ac:dyDescent="0.4">
      <c r="A1255" s="801"/>
      <c r="B1255" s="816"/>
      <c r="C1255" s="44"/>
      <c r="D1255" s="44"/>
      <c r="E1255" s="44"/>
      <c r="F1255" s="12"/>
      <c r="G1255" s="44" t="s">
        <v>281</v>
      </c>
      <c r="H1255" s="45"/>
      <c r="I1255" s="86"/>
      <c r="J1255" s="73"/>
    </row>
    <row r="1256" spans="1:10" ht="19.25" customHeight="1" thickBot="1" x14ac:dyDescent="0.4">
      <c r="A1256" s="801"/>
      <c r="B1256" s="816"/>
      <c r="C1256" s="44"/>
      <c r="D1256" s="44"/>
      <c r="E1256" s="44"/>
      <c r="F1256" s="12"/>
      <c r="G1256" s="44" t="s">
        <v>20</v>
      </c>
      <c r="H1256" s="45"/>
      <c r="I1256" s="86"/>
      <c r="J1256" s="73"/>
    </row>
    <row r="1257" spans="1:10" ht="15" thickBot="1" x14ac:dyDescent="0.4">
      <c r="A1257" s="801"/>
      <c r="B1257" s="816"/>
      <c r="C1257" s="44"/>
      <c r="D1257" s="44"/>
      <c r="E1257" s="44"/>
      <c r="F1257" s="12"/>
      <c r="G1257" s="44" t="s">
        <v>19</v>
      </c>
      <c r="H1257" s="45"/>
      <c r="I1257" s="86"/>
      <c r="J1257" s="73"/>
    </row>
    <row r="1258" spans="1:10" ht="15" thickBot="1" x14ac:dyDescent="0.4">
      <c r="A1258" s="801"/>
      <c r="B1258" s="816"/>
      <c r="C1258" s="44"/>
      <c r="D1258" s="44"/>
      <c r="E1258" s="44"/>
      <c r="F1258" s="12"/>
      <c r="G1258" s="44" t="s">
        <v>21</v>
      </c>
      <c r="H1258" s="47"/>
      <c r="I1258" s="86"/>
      <c r="J1258" s="73"/>
    </row>
    <row r="1259" spans="1:10" ht="17.399999999999999" customHeight="1" thickBot="1" x14ac:dyDescent="0.4">
      <c r="A1259" s="802"/>
      <c r="B1259" s="817"/>
      <c r="C1259" s="42">
        <f>SUM(C1254:C1258)</f>
        <v>0</v>
      </c>
      <c r="D1259" s="42">
        <f>SUM(D1254:D1258)</f>
        <v>0</v>
      </c>
      <c r="E1259" s="42">
        <f>SUM(E1254:E1258)</f>
        <v>0</v>
      </c>
      <c r="F1259" s="46"/>
      <c r="G1259" s="43" t="s">
        <v>23</v>
      </c>
      <c r="H1259" s="47"/>
      <c r="I1259" s="86"/>
      <c r="J1259" s="73"/>
    </row>
    <row r="1260" spans="1:10" ht="20.399999999999999" customHeight="1" thickBot="1" x14ac:dyDescent="0.4">
      <c r="A1260" s="801" t="s">
        <v>279</v>
      </c>
      <c r="B1260" s="815" t="s">
        <v>378</v>
      </c>
      <c r="C1260" s="53">
        <v>15</v>
      </c>
      <c r="D1260" s="53">
        <v>15</v>
      </c>
      <c r="E1260" s="53">
        <v>20</v>
      </c>
      <c r="F1260" s="12"/>
      <c r="G1260" s="44" t="s">
        <v>18</v>
      </c>
      <c r="H1260" s="45">
        <v>288724610</v>
      </c>
      <c r="I1260" s="86" t="s">
        <v>363</v>
      </c>
      <c r="J1260" s="73"/>
    </row>
    <row r="1261" spans="1:10" ht="15" customHeight="1" thickBot="1" x14ac:dyDescent="0.4">
      <c r="A1261" s="801"/>
      <c r="B1261" s="816"/>
      <c r="C1261" s="53"/>
      <c r="D1261" s="53"/>
      <c r="E1261" s="53"/>
      <c r="F1261" s="12"/>
      <c r="G1261" s="44" t="s">
        <v>281</v>
      </c>
      <c r="H1261" s="45"/>
      <c r="I1261" s="86"/>
      <c r="J1261" s="73"/>
    </row>
    <row r="1262" spans="1:10" ht="15" thickBot="1" x14ac:dyDescent="0.4">
      <c r="A1262" s="801"/>
      <c r="B1262" s="816"/>
      <c r="C1262" s="53"/>
      <c r="D1262" s="53"/>
      <c r="E1262" s="53"/>
      <c r="F1262" s="12"/>
      <c r="G1262" s="44" t="s">
        <v>20</v>
      </c>
      <c r="H1262" s="45"/>
      <c r="I1262" s="86"/>
      <c r="J1262" s="73"/>
    </row>
    <row r="1263" spans="1:10" ht="15" thickBot="1" x14ac:dyDescent="0.4">
      <c r="A1263" s="801"/>
      <c r="B1263" s="816"/>
      <c r="C1263" s="53"/>
      <c r="D1263" s="53"/>
      <c r="E1263" s="53"/>
      <c r="F1263" s="12"/>
      <c r="G1263" s="44" t="s">
        <v>19</v>
      </c>
      <c r="H1263" s="45"/>
      <c r="I1263" s="86"/>
      <c r="J1263" s="73"/>
    </row>
    <row r="1264" spans="1:10" ht="15" thickBot="1" x14ac:dyDescent="0.4">
      <c r="A1264" s="801"/>
      <c r="B1264" s="816"/>
      <c r="C1264" s="53"/>
      <c r="D1264" s="53"/>
      <c r="E1264" s="53"/>
      <c r="F1264" s="12"/>
      <c r="G1264" s="44" t="s">
        <v>21</v>
      </c>
      <c r="H1264" s="47"/>
      <c r="I1264" s="86"/>
      <c r="J1264" s="73"/>
    </row>
    <row r="1265" spans="1:10" ht="15" thickBot="1" x14ac:dyDescent="0.4">
      <c r="A1265" s="802"/>
      <c r="B1265" s="817"/>
      <c r="C1265" s="42">
        <f>SUM(C1260:C1264)</f>
        <v>15</v>
      </c>
      <c r="D1265" s="42">
        <f>SUM(D1260:D1264)</f>
        <v>15</v>
      </c>
      <c r="E1265" s="42">
        <f>SUM(E1260:E1264)</f>
        <v>20</v>
      </c>
      <c r="F1265" s="46"/>
      <c r="G1265" s="43" t="s">
        <v>23</v>
      </c>
      <c r="H1265" s="47"/>
      <c r="I1265" s="86"/>
      <c r="J1265" s="73"/>
    </row>
    <row r="1266" spans="1:10" ht="20.399999999999999" customHeight="1" thickBot="1" x14ac:dyDescent="0.4">
      <c r="A1266" s="801" t="s">
        <v>377</v>
      </c>
      <c r="B1266" s="815" t="s">
        <v>379</v>
      </c>
      <c r="C1266" s="53"/>
      <c r="D1266" s="53"/>
      <c r="E1266" s="53">
        <v>7</v>
      </c>
      <c r="F1266" s="12"/>
      <c r="G1266" s="44" t="s">
        <v>18</v>
      </c>
      <c r="H1266" s="45">
        <v>288724610</v>
      </c>
      <c r="I1266" s="86" t="s">
        <v>363</v>
      </c>
      <c r="J1266" s="73"/>
    </row>
    <row r="1267" spans="1:10" ht="15" customHeight="1" thickBot="1" x14ac:dyDescent="0.4">
      <c r="A1267" s="801"/>
      <c r="B1267" s="816"/>
      <c r="C1267" s="53"/>
      <c r="D1267" s="53"/>
      <c r="E1267" s="53"/>
      <c r="F1267" s="12"/>
      <c r="G1267" s="44" t="s">
        <v>281</v>
      </c>
      <c r="H1267" s="45"/>
      <c r="I1267" s="86"/>
      <c r="J1267" s="73"/>
    </row>
    <row r="1268" spans="1:10" ht="15" thickBot="1" x14ac:dyDescent="0.4">
      <c r="A1268" s="801"/>
      <c r="B1268" s="816"/>
      <c r="C1268" s="53"/>
      <c r="D1268" s="53"/>
      <c r="E1268" s="53"/>
      <c r="F1268" s="12"/>
      <c r="G1268" s="44" t="s">
        <v>20</v>
      </c>
      <c r="H1268" s="45"/>
      <c r="I1268" s="86"/>
      <c r="J1268" s="73"/>
    </row>
    <row r="1269" spans="1:10" ht="15" thickBot="1" x14ac:dyDescent="0.4">
      <c r="A1269" s="801"/>
      <c r="B1269" s="816"/>
      <c r="C1269" s="53"/>
      <c r="D1269" s="53"/>
      <c r="E1269" s="53"/>
      <c r="F1269" s="12"/>
      <c r="G1269" s="44" t="s">
        <v>19</v>
      </c>
      <c r="H1269" s="45"/>
      <c r="I1269" s="86"/>
      <c r="J1269" s="73"/>
    </row>
    <row r="1270" spans="1:10" ht="15" thickBot="1" x14ac:dyDescent="0.4">
      <c r="A1270" s="801"/>
      <c r="B1270" s="816"/>
      <c r="C1270" s="53"/>
      <c r="D1270" s="53"/>
      <c r="E1270" s="53"/>
      <c r="F1270" s="12"/>
      <c r="G1270" s="44" t="s">
        <v>21</v>
      </c>
      <c r="H1270" s="47"/>
      <c r="I1270" s="86"/>
      <c r="J1270" s="73"/>
    </row>
    <row r="1271" spans="1:10" ht="15" thickBot="1" x14ac:dyDescent="0.4">
      <c r="A1271" s="801"/>
      <c r="B1271" s="816"/>
      <c r="C1271" s="53"/>
      <c r="D1271" s="53"/>
      <c r="E1271" s="53"/>
      <c r="F1271" s="12"/>
      <c r="G1271" s="44" t="s">
        <v>523</v>
      </c>
      <c r="H1271" s="47"/>
      <c r="I1271" s="86"/>
      <c r="J1271" s="73"/>
    </row>
    <row r="1272" spans="1:10" ht="19.25" customHeight="1" thickBot="1" x14ac:dyDescent="0.4">
      <c r="A1272" s="802"/>
      <c r="B1272" s="817"/>
      <c r="C1272" s="42">
        <f>SUM(C1266:C1270)</f>
        <v>0</v>
      </c>
      <c r="D1272" s="42">
        <f>SUM(D1266:D1270)</f>
        <v>0</v>
      </c>
      <c r="E1272" s="42">
        <f>SUM(E1266:E1270)</f>
        <v>7</v>
      </c>
      <c r="F1272" s="46"/>
      <c r="G1272" s="43" t="s">
        <v>23</v>
      </c>
      <c r="H1272" s="47"/>
      <c r="I1272" s="86"/>
      <c r="J1272" s="73"/>
    </row>
    <row r="1273" spans="1:10" ht="16.25" customHeight="1" thickBot="1" x14ac:dyDescent="0.4">
      <c r="A1273" s="48"/>
      <c r="B1273" s="55" t="s">
        <v>84</v>
      </c>
      <c r="C1273" s="56"/>
      <c r="D1273" s="56"/>
      <c r="E1273" s="56"/>
      <c r="F1273" s="56"/>
      <c r="G1273" s="43"/>
      <c r="H1273" s="45"/>
      <c r="I1273" s="45"/>
      <c r="J1273" s="73"/>
    </row>
    <row r="1274" spans="1:10" ht="16.25" customHeight="1" thickBot="1" x14ac:dyDescent="0.4">
      <c r="A1274" s="48"/>
      <c r="B1274" s="55" t="s">
        <v>648</v>
      </c>
      <c r="C1274" s="42" t="e">
        <f>#REF!-#REF!</f>
        <v>#REF!</v>
      </c>
      <c r="D1274" s="42" t="e">
        <f>#REF!-#REF!</f>
        <v>#REF!</v>
      </c>
      <c r="E1274" s="42" t="e">
        <f>#REF!-#REF!</f>
        <v>#REF!</v>
      </c>
      <c r="F1274" s="56"/>
      <c r="G1274" s="43"/>
      <c r="H1274" s="45"/>
      <c r="I1274" s="45"/>
      <c r="J1274" s="73"/>
    </row>
    <row r="1275" spans="1:10" ht="20" customHeight="1" thickBot="1" x14ac:dyDescent="0.4">
      <c r="A1275" s="65"/>
      <c r="B1275" s="66" t="s">
        <v>449</v>
      </c>
      <c r="C1275" s="67">
        <f>C1170+C1177+C1183+C1189+C1195+C1201+C1207+C1213+C1219+C1227+C1233+C1239+C1245+C1251+C1259+C1265+C1272</f>
        <v>11765.8</v>
      </c>
      <c r="D1275" s="67">
        <f>D1170+D1177+D1183+D1189+D1195+D1201+D1207+D1213+D1219+D1227+D1233+D1239+D1245+D1251+D1259+D1265+D1272</f>
        <v>12119.2</v>
      </c>
      <c r="E1275" s="67">
        <f>E1170+E1177+E1183+E1189+E1195+E1201+E1207+E1213+E1219+E1227+E1233+E1239+E1245+E1251+E1259+E1265+E1272</f>
        <v>12832.999999999998</v>
      </c>
      <c r="F1275" s="68"/>
      <c r="G1275" s="69"/>
      <c r="H1275" s="70"/>
      <c r="I1275" s="71"/>
      <c r="J1275" s="73"/>
    </row>
    <row r="1276" spans="1:10" ht="12" customHeight="1" x14ac:dyDescent="0.35">
      <c r="A1276" s="73"/>
      <c r="B1276" s="73"/>
      <c r="C1276" s="73"/>
      <c r="D1276" s="73"/>
      <c r="E1276" s="73"/>
      <c r="F1276" s="73"/>
      <c r="G1276" s="73"/>
      <c r="H1276" s="73"/>
      <c r="I1276" s="73"/>
      <c r="J1276" s="73"/>
    </row>
    <row r="1277" spans="1:10" x14ac:dyDescent="0.35">
      <c r="A1277" s="73"/>
      <c r="B1277" s="73"/>
      <c r="C1277" s="73"/>
      <c r="D1277" s="73"/>
      <c r="E1277" s="73"/>
      <c r="F1277" s="73"/>
      <c r="G1277" s="73"/>
      <c r="H1277" s="73"/>
      <c r="I1277" s="73"/>
      <c r="J1277" s="73"/>
    </row>
    <row r="1278" spans="1:10" ht="15" thickBot="1" x14ac:dyDescent="0.4">
      <c r="A1278" s="847" t="s">
        <v>1727</v>
      </c>
      <c r="B1278" s="848"/>
      <c r="C1278" s="848"/>
      <c r="D1278" s="848"/>
      <c r="E1278" s="848"/>
      <c r="F1278" s="848"/>
      <c r="G1278" s="848"/>
      <c r="H1278" s="848"/>
      <c r="I1278" s="848"/>
      <c r="J1278" s="73"/>
    </row>
    <row r="1279" spans="1:10" ht="58" thickBot="1" x14ac:dyDescent="0.4">
      <c r="A1279" s="8" t="s">
        <v>5</v>
      </c>
      <c r="B1279" s="9" t="s">
        <v>586</v>
      </c>
      <c r="C1279" s="9" t="s">
        <v>11</v>
      </c>
      <c r="D1279" s="9" t="s">
        <v>574</v>
      </c>
      <c r="E1279" s="9" t="s">
        <v>674</v>
      </c>
      <c r="F1279" s="9" t="s">
        <v>6</v>
      </c>
      <c r="G1279" s="9" t="s">
        <v>17</v>
      </c>
      <c r="H1279" s="9" t="s">
        <v>12</v>
      </c>
      <c r="I1279" s="9" t="s">
        <v>34</v>
      </c>
      <c r="J1279" s="73"/>
    </row>
    <row r="1280" spans="1:10" ht="23" customHeight="1" thickBot="1" x14ac:dyDescent="0.4">
      <c r="A1280" s="10">
        <v>1</v>
      </c>
      <c r="B1280" s="11">
        <v>2</v>
      </c>
      <c r="C1280" s="11">
        <v>3</v>
      </c>
      <c r="D1280" s="11">
        <v>4</v>
      </c>
      <c r="E1280" s="11">
        <v>5</v>
      </c>
      <c r="F1280" s="11">
        <v>6</v>
      </c>
      <c r="G1280" s="11">
        <v>7</v>
      </c>
      <c r="H1280" s="11">
        <v>8</v>
      </c>
      <c r="I1280" s="11">
        <v>9</v>
      </c>
      <c r="J1280" s="73"/>
    </row>
    <row r="1281" spans="1:10" ht="27" customHeight="1" thickBot="1" x14ac:dyDescent="0.4">
      <c r="A1281" s="34" t="s">
        <v>15</v>
      </c>
      <c r="B1281" s="35" t="s">
        <v>390</v>
      </c>
      <c r="C1281" s="36"/>
      <c r="D1281" s="36"/>
      <c r="E1281" s="36"/>
      <c r="F1281" s="37" t="s">
        <v>88</v>
      </c>
      <c r="G1281" s="35"/>
      <c r="H1281" s="36"/>
      <c r="I1281" s="36"/>
      <c r="J1281" s="73"/>
    </row>
    <row r="1282" spans="1:10" ht="24" customHeight="1" thickBot="1" x14ac:dyDescent="0.4">
      <c r="A1282" s="38" t="s">
        <v>14</v>
      </c>
      <c r="B1282" s="39" t="s">
        <v>98</v>
      </c>
      <c r="C1282" s="40"/>
      <c r="D1282" s="40"/>
      <c r="E1282" s="40"/>
      <c r="F1282" s="41" t="s">
        <v>87</v>
      </c>
      <c r="G1282" s="39"/>
      <c r="H1282" s="40"/>
      <c r="I1282" s="40"/>
      <c r="J1282" s="73"/>
    </row>
    <row r="1283" spans="1:10" ht="21" customHeight="1" thickBot="1" x14ac:dyDescent="0.4">
      <c r="A1283" s="801" t="s">
        <v>78</v>
      </c>
      <c r="B1283" s="815" t="s">
        <v>392</v>
      </c>
      <c r="C1283" s="53">
        <v>1976.6</v>
      </c>
      <c r="D1283" s="53">
        <v>2122.9</v>
      </c>
      <c r="E1283" s="53">
        <v>2239.6</v>
      </c>
      <c r="F1283" s="12"/>
      <c r="G1283" s="44" t="s">
        <v>18</v>
      </c>
      <c r="H1283" s="842" t="s">
        <v>496</v>
      </c>
      <c r="I1283" s="86" t="s">
        <v>391</v>
      </c>
      <c r="J1283" s="73"/>
    </row>
    <row r="1284" spans="1:10" ht="15.65" customHeight="1" thickBot="1" x14ac:dyDescent="0.4">
      <c r="A1284" s="801"/>
      <c r="B1284" s="816"/>
      <c r="C1284" s="53">
        <v>450</v>
      </c>
      <c r="D1284" s="53">
        <v>465</v>
      </c>
      <c r="E1284" s="53">
        <v>480</v>
      </c>
      <c r="F1284" s="12"/>
      <c r="G1284" s="44" t="s">
        <v>18</v>
      </c>
      <c r="H1284" s="846"/>
      <c r="I1284" s="86"/>
      <c r="J1284" s="73"/>
    </row>
    <row r="1285" spans="1:10" ht="15" thickBot="1" x14ac:dyDescent="0.4">
      <c r="A1285" s="801"/>
      <c r="B1285" s="816"/>
      <c r="C1285" s="53">
        <v>161.6</v>
      </c>
      <c r="D1285" s="53">
        <v>161.6</v>
      </c>
      <c r="E1285" s="53">
        <v>161.6</v>
      </c>
      <c r="F1285" s="12"/>
      <c r="G1285" s="44" t="s">
        <v>281</v>
      </c>
      <c r="H1285" s="844"/>
      <c r="I1285" s="86"/>
      <c r="J1285" s="73"/>
    </row>
    <row r="1286" spans="1:10" ht="15" thickBot="1" x14ac:dyDescent="0.4">
      <c r="A1286" s="801"/>
      <c r="B1286" s="816"/>
      <c r="C1286" s="53">
        <v>27.3</v>
      </c>
      <c r="D1286" s="53"/>
      <c r="E1286" s="53"/>
      <c r="F1286" s="12"/>
      <c r="G1286" s="44" t="s">
        <v>20</v>
      </c>
      <c r="H1286" s="844"/>
      <c r="I1286" s="86"/>
      <c r="J1286" s="73"/>
    </row>
    <row r="1287" spans="1:10" ht="15" thickBot="1" x14ac:dyDescent="0.4">
      <c r="A1287" s="801"/>
      <c r="B1287" s="816"/>
      <c r="C1287" s="53">
        <v>108.2</v>
      </c>
      <c r="D1287" s="53"/>
      <c r="E1287" s="53"/>
      <c r="F1287" s="12"/>
      <c r="G1287" s="44" t="s">
        <v>20</v>
      </c>
      <c r="H1287" s="844"/>
      <c r="I1287" s="86"/>
      <c r="J1287" s="73"/>
    </row>
    <row r="1288" spans="1:10" ht="15" thickBot="1" x14ac:dyDescent="0.4">
      <c r="A1288" s="801"/>
      <c r="B1288" s="816"/>
      <c r="C1288" s="53"/>
      <c r="D1288" s="53"/>
      <c r="E1288" s="53"/>
      <c r="F1288" s="12"/>
      <c r="G1288" s="44" t="s">
        <v>19</v>
      </c>
      <c r="H1288" s="844"/>
      <c r="I1288" s="86"/>
      <c r="J1288" s="73"/>
    </row>
    <row r="1289" spans="1:10" ht="15" thickBot="1" x14ac:dyDescent="0.4">
      <c r="A1289" s="801"/>
      <c r="B1289" s="816"/>
      <c r="C1289" s="53">
        <v>47.4</v>
      </c>
      <c r="D1289" s="53"/>
      <c r="E1289" s="53"/>
      <c r="F1289" s="12"/>
      <c r="G1289" s="44" t="s">
        <v>21</v>
      </c>
      <c r="H1289" s="844"/>
      <c r="I1289" s="86"/>
      <c r="J1289" s="73"/>
    </row>
    <row r="1290" spans="1:10" ht="15" thickBot="1" x14ac:dyDescent="0.4">
      <c r="A1290" s="802"/>
      <c r="B1290" s="817"/>
      <c r="C1290" s="42">
        <f>SUM(C1283:C1289)</f>
        <v>2771.1</v>
      </c>
      <c r="D1290" s="42">
        <f>SUM(D1283:D1289)</f>
        <v>2749.5</v>
      </c>
      <c r="E1290" s="42">
        <f>SUM(E1283:E1289)</f>
        <v>2881.2</v>
      </c>
      <c r="F1290" s="46"/>
      <c r="G1290" s="43" t="s">
        <v>23</v>
      </c>
      <c r="H1290" s="845"/>
      <c r="I1290" s="86"/>
      <c r="J1290" s="73"/>
    </row>
    <row r="1291" spans="1:10" ht="15" thickBot="1" x14ac:dyDescent="0.4">
      <c r="A1291" s="801" t="s">
        <v>24</v>
      </c>
      <c r="B1291" s="815" t="s">
        <v>393</v>
      </c>
      <c r="C1291" s="53"/>
      <c r="D1291" s="53"/>
      <c r="E1291" s="53"/>
      <c r="F1291" s="12"/>
      <c r="G1291" s="44" t="s">
        <v>18</v>
      </c>
      <c r="H1291" s="45">
        <v>288724610</v>
      </c>
      <c r="I1291" s="86" t="s">
        <v>391</v>
      </c>
      <c r="J1291" s="73"/>
    </row>
    <row r="1292" spans="1:10" ht="15" thickBot="1" x14ac:dyDescent="0.4">
      <c r="A1292" s="801"/>
      <c r="B1292" s="816"/>
      <c r="C1292" s="44"/>
      <c r="D1292" s="53"/>
      <c r="E1292" s="53"/>
      <c r="F1292" s="12"/>
      <c r="G1292" s="44" t="s">
        <v>281</v>
      </c>
      <c r="H1292" s="45"/>
      <c r="I1292" s="86"/>
      <c r="J1292" s="73"/>
    </row>
    <row r="1293" spans="1:10" ht="15" thickBot="1" x14ac:dyDescent="0.4">
      <c r="A1293" s="801"/>
      <c r="B1293" s="816"/>
      <c r="C1293" s="44"/>
      <c r="D1293" s="53"/>
      <c r="E1293" s="53"/>
      <c r="F1293" s="12"/>
      <c r="G1293" s="44" t="s">
        <v>20</v>
      </c>
      <c r="H1293" s="45"/>
      <c r="I1293" s="86"/>
      <c r="J1293" s="73"/>
    </row>
    <row r="1294" spans="1:10" ht="15" thickBot="1" x14ac:dyDescent="0.4">
      <c r="A1294" s="801"/>
      <c r="B1294" s="816"/>
      <c r="C1294" s="44"/>
      <c r="D1294" s="53"/>
      <c r="E1294" s="53"/>
      <c r="F1294" s="12"/>
      <c r="G1294" s="44" t="s">
        <v>19</v>
      </c>
      <c r="H1294" s="45"/>
      <c r="I1294" s="86"/>
      <c r="J1294" s="73"/>
    </row>
    <row r="1295" spans="1:10" ht="15" thickBot="1" x14ac:dyDescent="0.4">
      <c r="A1295" s="801"/>
      <c r="B1295" s="816"/>
      <c r="C1295" s="44"/>
      <c r="D1295" s="53"/>
      <c r="E1295" s="53"/>
      <c r="F1295" s="12"/>
      <c r="G1295" s="44" t="s">
        <v>21</v>
      </c>
      <c r="H1295" s="47"/>
      <c r="I1295" s="86"/>
      <c r="J1295" s="73"/>
    </row>
    <row r="1296" spans="1:10" ht="15" thickBot="1" x14ac:dyDescent="0.4">
      <c r="A1296" s="802"/>
      <c r="B1296" s="817"/>
      <c r="C1296" s="42">
        <f>SUM(C1291:C1295)</f>
        <v>0</v>
      </c>
      <c r="D1296" s="42">
        <f>SUM(D1291:D1295)</f>
        <v>0</v>
      </c>
      <c r="E1296" s="42">
        <f>SUM(E1291:E1295)</f>
        <v>0</v>
      </c>
      <c r="F1296" s="46"/>
      <c r="G1296" s="43" t="s">
        <v>23</v>
      </c>
      <c r="H1296" s="47"/>
      <c r="I1296" s="86"/>
      <c r="J1296" s="73"/>
    </row>
    <row r="1297" spans="1:10" ht="15" customHeight="1" thickBot="1" x14ac:dyDescent="0.4">
      <c r="A1297" s="801" t="s">
        <v>26</v>
      </c>
      <c r="B1297" s="815" t="s">
        <v>394</v>
      </c>
      <c r="C1297" s="53">
        <v>55</v>
      </c>
      <c r="D1297" s="53">
        <v>60</v>
      </c>
      <c r="E1297" s="53">
        <v>65</v>
      </c>
      <c r="F1297" s="12"/>
      <c r="G1297" s="44" t="s">
        <v>18</v>
      </c>
      <c r="H1297" s="45">
        <v>288724610</v>
      </c>
      <c r="I1297" s="86" t="s">
        <v>391</v>
      </c>
      <c r="J1297" s="73"/>
    </row>
    <row r="1298" spans="1:10" ht="18" customHeight="1" thickBot="1" x14ac:dyDescent="0.4">
      <c r="A1298" s="801"/>
      <c r="B1298" s="816"/>
      <c r="C1298" s="53"/>
      <c r="D1298" s="53"/>
      <c r="E1298" s="53"/>
      <c r="F1298" s="12"/>
      <c r="G1298" s="44" t="s">
        <v>281</v>
      </c>
      <c r="H1298" s="45"/>
      <c r="I1298" s="86"/>
      <c r="J1298" s="73"/>
    </row>
    <row r="1299" spans="1:10" ht="15" thickBot="1" x14ac:dyDescent="0.4">
      <c r="A1299" s="801"/>
      <c r="B1299" s="816"/>
      <c r="C1299" s="53"/>
      <c r="D1299" s="53"/>
      <c r="E1299" s="53"/>
      <c r="F1299" s="12"/>
      <c r="G1299" s="44" t="s">
        <v>20</v>
      </c>
      <c r="H1299" s="45"/>
      <c r="I1299" s="86"/>
      <c r="J1299" s="73"/>
    </row>
    <row r="1300" spans="1:10" ht="14" customHeight="1" thickBot="1" x14ac:dyDescent="0.4">
      <c r="A1300" s="801"/>
      <c r="B1300" s="816"/>
      <c r="C1300" s="53"/>
      <c r="D1300" s="53"/>
      <c r="E1300" s="53"/>
      <c r="F1300" s="12"/>
      <c r="G1300" s="44" t="s">
        <v>19</v>
      </c>
      <c r="H1300" s="45"/>
      <c r="I1300" s="86"/>
      <c r="J1300" s="73"/>
    </row>
    <row r="1301" spans="1:10" ht="16.25" customHeight="1" thickBot="1" x14ac:dyDescent="0.4">
      <c r="A1301" s="801"/>
      <c r="B1301" s="816"/>
      <c r="C1301" s="53"/>
      <c r="D1301" s="53"/>
      <c r="E1301" s="53"/>
      <c r="F1301" s="12"/>
      <c r="G1301" s="44" t="s">
        <v>21</v>
      </c>
      <c r="H1301" s="47"/>
      <c r="I1301" s="86"/>
      <c r="J1301" s="73"/>
    </row>
    <row r="1302" spans="1:10" ht="15" customHeight="1" thickBot="1" x14ac:dyDescent="0.4">
      <c r="A1302" s="802"/>
      <c r="B1302" s="817"/>
      <c r="C1302" s="42">
        <f>SUM(C1297:C1301)</f>
        <v>55</v>
      </c>
      <c r="D1302" s="42">
        <f>SUM(D1297:D1301)</f>
        <v>60</v>
      </c>
      <c r="E1302" s="42">
        <f>SUM(E1297:E1301)</f>
        <v>65</v>
      </c>
      <c r="F1302" s="46"/>
      <c r="G1302" s="43" t="s">
        <v>23</v>
      </c>
      <c r="H1302" s="47"/>
      <c r="I1302" s="86"/>
      <c r="J1302" s="73"/>
    </row>
    <row r="1303" spans="1:10" ht="26.5" thickBot="1" x14ac:dyDescent="0.4">
      <c r="A1303" s="34" t="s">
        <v>15</v>
      </c>
      <c r="B1303" s="35" t="s">
        <v>390</v>
      </c>
      <c r="C1303" s="36"/>
      <c r="D1303" s="36"/>
      <c r="E1303" s="36"/>
      <c r="F1303" s="37" t="s">
        <v>88</v>
      </c>
      <c r="G1303" s="35"/>
      <c r="H1303" s="36"/>
      <c r="I1303" s="36"/>
      <c r="J1303" s="73"/>
    </row>
    <row r="1304" spans="1:10" ht="26.5" thickBot="1" x14ac:dyDescent="0.4">
      <c r="A1304" s="38" t="s">
        <v>35</v>
      </c>
      <c r="B1304" s="39" t="s">
        <v>396</v>
      </c>
      <c r="C1304" s="40"/>
      <c r="D1304" s="40"/>
      <c r="E1304" s="40"/>
      <c r="F1304" s="41" t="s">
        <v>395</v>
      </c>
      <c r="G1304" s="39"/>
      <c r="H1304" s="40"/>
      <c r="I1304" s="40"/>
      <c r="J1304" s="73"/>
    </row>
    <row r="1305" spans="1:10" ht="15" thickBot="1" x14ac:dyDescent="0.4">
      <c r="A1305" s="801" t="s">
        <v>38</v>
      </c>
      <c r="B1305" s="815" t="s">
        <v>643</v>
      </c>
      <c r="C1305" s="53">
        <v>135</v>
      </c>
      <c r="D1305" s="53">
        <v>140</v>
      </c>
      <c r="E1305" s="53">
        <v>145</v>
      </c>
      <c r="F1305" s="12"/>
      <c r="G1305" s="44" t="s">
        <v>18</v>
      </c>
      <c r="H1305" s="45">
        <v>288724610</v>
      </c>
      <c r="I1305" s="86" t="s">
        <v>391</v>
      </c>
      <c r="J1305" s="73"/>
    </row>
    <row r="1306" spans="1:10" ht="15" thickBot="1" x14ac:dyDescent="0.4">
      <c r="A1306" s="801"/>
      <c r="B1306" s="816"/>
      <c r="C1306" s="53"/>
      <c r="D1306" s="53"/>
      <c r="E1306" s="53"/>
      <c r="F1306" s="12"/>
      <c r="G1306" s="44" t="s">
        <v>281</v>
      </c>
      <c r="H1306" s="45"/>
      <c r="I1306" s="86"/>
      <c r="J1306" s="73"/>
    </row>
    <row r="1307" spans="1:10" ht="15" thickBot="1" x14ac:dyDescent="0.4">
      <c r="A1307" s="801"/>
      <c r="B1307" s="816"/>
      <c r="C1307" s="53"/>
      <c r="D1307" s="53"/>
      <c r="E1307" s="53"/>
      <c r="F1307" s="12"/>
      <c r="G1307" s="44" t="s">
        <v>20</v>
      </c>
      <c r="H1307" s="45"/>
      <c r="I1307" s="86"/>
      <c r="J1307" s="73"/>
    </row>
    <row r="1308" spans="1:10" ht="15" thickBot="1" x14ac:dyDescent="0.4">
      <c r="A1308" s="801"/>
      <c r="B1308" s="816"/>
      <c r="C1308" s="53"/>
      <c r="D1308" s="53"/>
      <c r="E1308" s="53"/>
      <c r="F1308" s="12"/>
      <c r="G1308" s="44" t="s">
        <v>19</v>
      </c>
      <c r="H1308" s="45"/>
      <c r="I1308" s="86"/>
      <c r="J1308" s="73"/>
    </row>
    <row r="1309" spans="1:10" ht="15" thickBot="1" x14ac:dyDescent="0.4">
      <c r="A1309" s="801"/>
      <c r="B1309" s="816"/>
      <c r="C1309" s="53"/>
      <c r="D1309" s="53"/>
      <c r="E1309" s="53"/>
      <c r="F1309" s="12"/>
      <c r="G1309" s="44" t="s">
        <v>21</v>
      </c>
      <c r="H1309" s="47"/>
      <c r="I1309" s="86"/>
      <c r="J1309" s="73"/>
    </row>
    <row r="1310" spans="1:10" ht="15" thickBot="1" x14ac:dyDescent="0.4">
      <c r="A1310" s="802"/>
      <c r="B1310" s="817"/>
      <c r="C1310" s="42">
        <f>SUM(C1305:C1309)</f>
        <v>135</v>
      </c>
      <c r="D1310" s="42">
        <f>SUM(D1305:D1309)</f>
        <v>140</v>
      </c>
      <c r="E1310" s="42">
        <f>SUM(E1305:E1309)</f>
        <v>145</v>
      </c>
      <c r="F1310" s="46"/>
      <c r="G1310" s="43" t="s">
        <v>23</v>
      </c>
      <c r="H1310" s="47"/>
      <c r="I1310" s="86"/>
      <c r="J1310" s="73"/>
    </row>
    <row r="1311" spans="1:10" ht="20.399999999999999" customHeight="1" thickBot="1" x14ac:dyDescent="0.4">
      <c r="A1311" s="801" t="s">
        <v>39</v>
      </c>
      <c r="B1311" s="815" t="s">
        <v>397</v>
      </c>
      <c r="C1311" s="53">
        <v>75</v>
      </c>
      <c r="D1311" s="53">
        <v>80</v>
      </c>
      <c r="E1311" s="53">
        <v>85</v>
      </c>
      <c r="F1311" s="12"/>
      <c r="G1311" s="44" t="s">
        <v>18</v>
      </c>
      <c r="H1311" s="45">
        <v>288724610</v>
      </c>
      <c r="I1311" s="86" t="s">
        <v>391</v>
      </c>
      <c r="J1311" s="73"/>
    </row>
    <row r="1312" spans="1:10" ht="15" customHeight="1" thickBot="1" x14ac:dyDescent="0.4">
      <c r="A1312" s="801"/>
      <c r="B1312" s="816"/>
      <c r="C1312" s="53"/>
      <c r="D1312" s="53"/>
      <c r="E1312" s="53"/>
      <c r="F1312" s="12"/>
      <c r="G1312" s="44" t="s">
        <v>281</v>
      </c>
      <c r="H1312" s="45"/>
      <c r="I1312" s="86"/>
      <c r="J1312" s="73"/>
    </row>
    <row r="1313" spans="1:10" ht="15" thickBot="1" x14ac:dyDescent="0.4">
      <c r="A1313" s="801"/>
      <c r="B1313" s="816"/>
      <c r="C1313" s="53"/>
      <c r="D1313" s="53"/>
      <c r="E1313" s="53"/>
      <c r="F1313" s="12"/>
      <c r="G1313" s="44" t="s">
        <v>20</v>
      </c>
      <c r="H1313" s="45"/>
      <c r="I1313" s="86"/>
      <c r="J1313" s="73"/>
    </row>
    <row r="1314" spans="1:10" ht="15" thickBot="1" x14ac:dyDescent="0.4">
      <c r="A1314" s="801"/>
      <c r="B1314" s="816"/>
      <c r="C1314" s="53"/>
      <c r="D1314" s="53"/>
      <c r="E1314" s="53"/>
      <c r="F1314" s="12"/>
      <c r="G1314" s="44" t="s">
        <v>19</v>
      </c>
      <c r="H1314" s="45"/>
      <c r="I1314" s="86"/>
      <c r="J1314" s="73"/>
    </row>
    <row r="1315" spans="1:10" ht="15" thickBot="1" x14ac:dyDescent="0.4">
      <c r="A1315" s="801"/>
      <c r="B1315" s="816"/>
      <c r="C1315" s="53"/>
      <c r="D1315" s="53"/>
      <c r="E1315" s="53"/>
      <c r="F1315" s="12"/>
      <c r="G1315" s="44" t="s">
        <v>21</v>
      </c>
      <c r="H1315" s="47"/>
      <c r="I1315" s="86"/>
      <c r="J1315" s="73"/>
    </row>
    <row r="1316" spans="1:10" ht="15" thickBot="1" x14ac:dyDescent="0.4">
      <c r="A1316" s="802"/>
      <c r="B1316" s="817"/>
      <c r="C1316" s="42">
        <f>SUM(C1311:C1315)</f>
        <v>75</v>
      </c>
      <c r="D1316" s="42">
        <f>SUM(D1311:D1315)</f>
        <v>80</v>
      </c>
      <c r="E1316" s="42">
        <f>SUM(E1311:E1315)</f>
        <v>85</v>
      </c>
      <c r="F1316" s="46"/>
      <c r="G1316" s="43" t="s">
        <v>23</v>
      </c>
      <c r="H1316" s="47"/>
      <c r="I1316" s="86"/>
      <c r="J1316" s="73"/>
    </row>
    <row r="1317" spans="1:10" ht="15" thickBot="1" x14ac:dyDescent="0.4">
      <c r="A1317" s="801" t="s">
        <v>40</v>
      </c>
      <c r="B1317" s="815" t="s">
        <v>398</v>
      </c>
      <c r="C1317" s="53">
        <v>1200</v>
      </c>
      <c r="D1317" s="53">
        <v>1250</v>
      </c>
      <c r="E1317" s="53">
        <v>1300</v>
      </c>
      <c r="F1317" s="12"/>
      <c r="G1317" s="44" t="s">
        <v>18</v>
      </c>
      <c r="H1317" s="45">
        <v>288724610</v>
      </c>
      <c r="I1317" s="86" t="s">
        <v>391</v>
      </c>
      <c r="J1317" s="73"/>
    </row>
    <row r="1318" spans="1:10" ht="15" thickBot="1" x14ac:dyDescent="0.4">
      <c r="A1318" s="801"/>
      <c r="B1318" s="816"/>
      <c r="C1318" s="53"/>
      <c r="D1318" s="53"/>
      <c r="E1318" s="53"/>
      <c r="F1318" s="12"/>
      <c r="G1318" s="44" t="s">
        <v>281</v>
      </c>
      <c r="H1318" s="45"/>
      <c r="I1318" s="86"/>
      <c r="J1318" s="73"/>
    </row>
    <row r="1319" spans="1:10" ht="15" thickBot="1" x14ac:dyDescent="0.4">
      <c r="A1319" s="801"/>
      <c r="B1319" s="816"/>
      <c r="C1319" s="53"/>
      <c r="D1319" s="53"/>
      <c r="E1319" s="53"/>
      <c r="F1319" s="12"/>
      <c r="G1319" s="44" t="s">
        <v>20</v>
      </c>
      <c r="H1319" s="45"/>
      <c r="I1319" s="86"/>
      <c r="J1319" s="73"/>
    </row>
    <row r="1320" spans="1:10" ht="17.399999999999999" customHeight="1" thickBot="1" x14ac:dyDescent="0.4">
      <c r="A1320" s="801"/>
      <c r="B1320" s="816"/>
      <c r="C1320" s="53"/>
      <c r="D1320" s="53"/>
      <c r="E1320" s="53"/>
      <c r="F1320" s="12"/>
      <c r="G1320" s="44" t="s">
        <v>19</v>
      </c>
      <c r="H1320" s="45"/>
      <c r="I1320" s="86"/>
      <c r="J1320" s="73"/>
    </row>
    <row r="1321" spans="1:10" ht="15" customHeight="1" thickBot="1" x14ac:dyDescent="0.4">
      <c r="A1321" s="801"/>
      <c r="B1321" s="816"/>
      <c r="C1321" s="53"/>
      <c r="D1321" s="53"/>
      <c r="E1321" s="53"/>
      <c r="F1321" s="12"/>
      <c r="G1321" s="44" t="s">
        <v>21</v>
      </c>
      <c r="H1321" s="47"/>
      <c r="I1321" s="86"/>
      <c r="J1321" s="73"/>
    </row>
    <row r="1322" spans="1:10" ht="15" thickBot="1" x14ac:dyDescent="0.4">
      <c r="A1322" s="802"/>
      <c r="B1322" s="817"/>
      <c r="C1322" s="42">
        <f>SUM(C1317:C1321)</f>
        <v>1200</v>
      </c>
      <c r="D1322" s="42">
        <f>SUM(D1317:D1321)</f>
        <v>1250</v>
      </c>
      <c r="E1322" s="42">
        <f>SUM(E1317:E1321)</f>
        <v>1300</v>
      </c>
      <c r="F1322" s="46"/>
      <c r="G1322" s="43" t="s">
        <v>23</v>
      </c>
      <c r="H1322" s="47"/>
      <c r="I1322" s="86"/>
      <c r="J1322" s="73"/>
    </row>
    <row r="1323" spans="1:10" ht="15" thickBot="1" x14ac:dyDescent="0.4">
      <c r="A1323" s="48"/>
      <c r="B1323" s="55" t="s">
        <v>84</v>
      </c>
      <c r="C1323" s="56"/>
      <c r="D1323" s="56"/>
      <c r="E1323" s="56"/>
      <c r="F1323" s="56"/>
      <c r="G1323" s="43"/>
      <c r="H1323" s="45"/>
      <c r="I1323" s="45"/>
      <c r="J1323" s="73"/>
    </row>
    <row r="1324" spans="1:10" ht="20" customHeight="1" thickBot="1" x14ac:dyDescent="0.4">
      <c r="A1324" s="65"/>
      <c r="B1324" s="66" t="s">
        <v>448</v>
      </c>
      <c r="C1324" s="67">
        <f>C1290+C1296+C1302+C1310+C1316+C1322</f>
        <v>4236.1000000000004</v>
      </c>
      <c r="D1324" s="67">
        <f>D1290+D1296+D1302+D1310+D1316+D1322</f>
        <v>4279.5</v>
      </c>
      <c r="E1324" s="67">
        <f>E1290+E1296+E1302+E1310+E1316+E1322</f>
        <v>4476.2</v>
      </c>
      <c r="F1324" s="68"/>
      <c r="G1324" s="69"/>
      <c r="H1324" s="70"/>
      <c r="I1324" s="71"/>
      <c r="J1324" s="73"/>
    </row>
    <row r="1325" spans="1:10" ht="17" customHeight="1" x14ac:dyDescent="0.35">
      <c r="A1325" s="73"/>
      <c r="B1325" s="73"/>
      <c r="C1325" s="73"/>
      <c r="D1325" s="73"/>
      <c r="E1325" s="73"/>
      <c r="F1325" s="73"/>
      <c r="G1325" s="73"/>
      <c r="H1325" s="73"/>
      <c r="I1325" s="73"/>
      <c r="J1325" s="73"/>
    </row>
    <row r="1326" spans="1:10" ht="28.25" customHeight="1" thickBot="1" x14ac:dyDescent="0.4">
      <c r="A1326" s="823" t="s">
        <v>1728</v>
      </c>
      <c r="B1326" s="824"/>
      <c r="C1326" s="824"/>
      <c r="D1326" s="824"/>
      <c r="E1326" s="824"/>
      <c r="F1326" s="824"/>
      <c r="G1326" s="824"/>
      <c r="H1326" s="824"/>
      <c r="I1326" s="824"/>
      <c r="J1326" s="73"/>
    </row>
    <row r="1327" spans="1:10" ht="68" customHeight="1" thickBot="1" x14ac:dyDescent="0.4">
      <c r="A1327" s="8" t="s">
        <v>5</v>
      </c>
      <c r="B1327" s="9" t="s">
        <v>209</v>
      </c>
      <c r="C1327" s="9" t="s">
        <v>11</v>
      </c>
      <c r="D1327" s="9" t="s">
        <v>574</v>
      </c>
      <c r="E1327" s="9" t="s">
        <v>674</v>
      </c>
      <c r="F1327" s="9" t="s">
        <v>6</v>
      </c>
      <c r="G1327" s="9" t="s">
        <v>17</v>
      </c>
      <c r="H1327" s="9" t="s">
        <v>12</v>
      </c>
      <c r="I1327" s="9" t="s">
        <v>34</v>
      </c>
      <c r="J1327" s="73"/>
    </row>
    <row r="1328" spans="1:10" ht="24" customHeight="1" thickBot="1" x14ac:dyDescent="0.4">
      <c r="A1328" s="10">
        <v>1</v>
      </c>
      <c r="B1328" s="11">
        <v>2</v>
      </c>
      <c r="C1328" s="11">
        <v>3</v>
      </c>
      <c r="D1328" s="11">
        <v>4</v>
      </c>
      <c r="E1328" s="11">
        <v>5</v>
      </c>
      <c r="F1328" s="11">
        <v>6</v>
      </c>
      <c r="G1328" s="11">
        <v>7</v>
      </c>
      <c r="H1328" s="11">
        <v>8</v>
      </c>
      <c r="I1328" s="11">
        <v>9</v>
      </c>
      <c r="J1328" s="73"/>
    </row>
    <row r="1329" spans="1:10" ht="30.65" customHeight="1" thickBot="1" x14ac:dyDescent="0.4">
      <c r="A1329" s="34" t="s">
        <v>15</v>
      </c>
      <c r="B1329" s="35" t="s">
        <v>402</v>
      </c>
      <c r="C1329" s="36"/>
      <c r="D1329" s="36"/>
      <c r="E1329" s="36"/>
      <c r="F1329" s="37" t="s">
        <v>494</v>
      </c>
      <c r="G1329" s="35"/>
      <c r="H1329" s="36"/>
      <c r="I1329" s="36"/>
      <c r="J1329" s="73"/>
    </row>
    <row r="1330" spans="1:10" ht="20.399999999999999" customHeight="1" thickBot="1" x14ac:dyDescent="0.4">
      <c r="A1330" s="38" t="s">
        <v>14</v>
      </c>
      <c r="B1330" s="39" t="s">
        <v>404</v>
      </c>
      <c r="C1330" s="40"/>
      <c r="D1330" s="40"/>
      <c r="E1330" s="40"/>
      <c r="F1330" s="41" t="s">
        <v>403</v>
      </c>
      <c r="G1330" s="123"/>
      <c r="H1330" s="40"/>
      <c r="I1330" s="40"/>
      <c r="J1330" s="73"/>
    </row>
    <row r="1331" spans="1:10" ht="15" customHeight="1" thickBot="1" x14ac:dyDescent="0.4">
      <c r="A1331" s="800" t="s">
        <v>78</v>
      </c>
      <c r="B1331" s="815" t="s">
        <v>644</v>
      </c>
      <c r="C1331" s="44">
        <v>21342.799999999999</v>
      </c>
      <c r="D1331" s="53">
        <v>22268.3</v>
      </c>
      <c r="E1331" s="53">
        <v>23493.3</v>
      </c>
      <c r="F1331" s="12"/>
      <c r="G1331" s="13" t="s">
        <v>18</v>
      </c>
      <c r="H1331" s="825" t="s">
        <v>493</v>
      </c>
      <c r="I1331" s="86" t="s">
        <v>399</v>
      </c>
      <c r="J1331" s="73"/>
    </row>
    <row r="1332" spans="1:10" ht="15" thickBot="1" x14ac:dyDescent="0.4">
      <c r="A1332" s="801"/>
      <c r="B1332" s="816"/>
      <c r="C1332" s="53">
        <v>2334.3000000000002</v>
      </c>
      <c r="D1332" s="53">
        <v>2280.4</v>
      </c>
      <c r="E1332" s="53">
        <v>2279.4</v>
      </c>
      <c r="F1332" s="12"/>
      <c r="G1332" s="17" t="s">
        <v>281</v>
      </c>
      <c r="H1332" s="826"/>
      <c r="I1332" s="86"/>
      <c r="J1332" s="73"/>
    </row>
    <row r="1333" spans="1:10" ht="15" thickBot="1" x14ac:dyDescent="0.4">
      <c r="A1333" s="801"/>
      <c r="B1333" s="816"/>
      <c r="C1333" s="53">
        <v>81</v>
      </c>
      <c r="D1333" s="53">
        <v>81</v>
      </c>
      <c r="E1333" s="53">
        <v>81</v>
      </c>
      <c r="F1333" s="12"/>
      <c r="G1333" s="18" t="s">
        <v>20</v>
      </c>
      <c r="H1333" s="826"/>
      <c r="I1333" s="86"/>
      <c r="J1333" s="73"/>
    </row>
    <row r="1334" spans="1:10" ht="15" thickBot="1" x14ac:dyDescent="0.4">
      <c r="A1334" s="801"/>
      <c r="B1334" s="816"/>
      <c r="C1334" s="108">
        <v>14651.7</v>
      </c>
      <c r="D1334" s="53">
        <v>15559.1</v>
      </c>
      <c r="E1334" s="53">
        <v>16178</v>
      </c>
      <c r="F1334" s="12"/>
      <c r="G1334" s="17" t="s">
        <v>400</v>
      </c>
      <c r="H1334" s="826"/>
      <c r="I1334" s="86"/>
      <c r="J1334" s="73"/>
    </row>
    <row r="1335" spans="1:10" ht="15" customHeight="1" thickBot="1" x14ac:dyDescent="0.4">
      <c r="A1335" s="801"/>
      <c r="B1335" s="816"/>
      <c r="C1335" s="44"/>
      <c r="D1335" s="53"/>
      <c r="E1335" s="53"/>
      <c r="F1335" s="12"/>
      <c r="G1335" s="18" t="s">
        <v>22</v>
      </c>
      <c r="H1335" s="826"/>
      <c r="I1335" s="86"/>
      <c r="J1335" s="73"/>
    </row>
    <row r="1336" spans="1:10" ht="15" customHeight="1" thickBot="1" x14ac:dyDescent="0.4">
      <c r="A1336" s="801"/>
      <c r="B1336" s="816"/>
      <c r="C1336" s="44"/>
      <c r="D1336" s="53"/>
      <c r="E1336" s="53"/>
      <c r="F1336" s="12"/>
      <c r="G1336" s="17" t="s">
        <v>19</v>
      </c>
      <c r="H1336" s="826"/>
      <c r="I1336" s="86"/>
      <c r="J1336" s="73"/>
    </row>
    <row r="1337" spans="1:10" ht="15" thickBot="1" x14ac:dyDescent="0.4">
      <c r="A1337" s="801"/>
      <c r="B1337" s="816"/>
      <c r="C1337" s="44">
        <v>185.8</v>
      </c>
      <c r="D1337" s="53"/>
      <c r="E1337" s="53"/>
      <c r="F1337" s="12"/>
      <c r="G1337" s="18" t="s">
        <v>21</v>
      </c>
      <c r="H1337" s="826"/>
      <c r="I1337" s="86"/>
      <c r="J1337" s="73"/>
    </row>
    <row r="1338" spans="1:10" ht="15" thickBot="1" x14ac:dyDescent="0.4">
      <c r="A1338" s="801"/>
      <c r="B1338" s="816"/>
      <c r="C1338" s="44"/>
      <c r="D1338" s="53"/>
      <c r="E1338" s="53"/>
      <c r="F1338" s="12"/>
      <c r="G1338" s="17" t="s">
        <v>401</v>
      </c>
      <c r="H1338" s="826"/>
      <c r="I1338" s="86"/>
      <c r="J1338" s="73"/>
    </row>
    <row r="1339" spans="1:10" ht="15" thickBot="1" x14ac:dyDescent="0.4">
      <c r="A1339" s="801"/>
      <c r="B1339" s="816"/>
      <c r="C1339" s="42">
        <f>SUM(C1331:C1338)</f>
        <v>38595.600000000006</v>
      </c>
      <c r="D1339" s="42">
        <f>SUM(D1331:D1338)</f>
        <v>40188.800000000003</v>
      </c>
      <c r="E1339" s="42">
        <f>SUM(E1331:E1338)</f>
        <v>42031.7</v>
      </c>
      <c r="F1339" s="12"/>
      <c r="G1339" s="19" t="s">
        <v>23</v>
      </c>
      <c r="H1339" s="826"/>
      <c r="I1339" s="86"/>
      <c r="J1339" s="73"/>
    </row>
    <row r="1340" spans="1:10" ht="15" thickBot="1" x14ac:dyDescent="0.4">
      <c r="A1340" s="801"/>
      <c r="B1340" s="816"/>
      <c r="C1340" s="43"/>
      <c r="D1340" s="43"/>
      <c r="E1340" s="43"/>
      <c r="F1340" s="12"/>
      <c r="G1340" s="16"/>
      <c r="H1340" s="826"/>
      <c r="I1340" s="86"/>
      <c r="J1340" s="73"/>
    </row>
    <row r="1341" spans="1:10" ht="15" thickBot="1" x14ac:dyDescent="0.4">
      <c r="A1341" s="801"/>
      <c r="B1341" s="816"/>
      <c r="C1341" s="43"/>
      <c r="D1341" s="43"/>
      <c r="E1341" s="43"/>
      <c r="F1341" s="12"/>
      <c r="G1341" s="16"/>
      <c r="H1341" s="826"/>
      <c r="I1341" s="86"/>
      <c r="J1341" s="73"/>
    </row>
    <row r="1342" spans="1:10" ht="15" thickBot="1" x14ac:dyDescent="0.4">
      <c r="A1342" s="801"/>
      <c r="B1342" s="816"/>
      <c r="C1342" s="43"/>
      <c r="D1342" s="43"/>
      <c r="E1342" s="43"/>
      <c r="F1342" s="12"/>
      <c r="G1342" s="16"/>
      <c r="H1342" s="826"/>
      <c r="I1342" s="86"/>
      <c r="J1342" s="73"/>
    </row>
    <row r="1343" spans="1:10" ht="15" thickBot="1" x14ac:dyDescent="0.4">
      <c r="A1343" s="801"/>
      <c r="B1343" s="816"/>
      <c r="C1343" s="43"/>
      <c r="D1343" s="43"/>
      <c r="E1343" s="43"/>
      <c r="F1343" s="12"/>
      <c r="G1343" s="16"/>
      <c r="H1343" s="826"/>
      <c r="I1343" s="86"/>
      <c r="J1343" s="73"/>
    </row>
    <row r="1344" spans="1:10" ht="15" customHeight="1" thickBot="1" x14ac:dyDescent="0.4">
      <c r="A1344" s="801"/>
      <c r="B1344" s="816"/>
      <c r="C1344" s="43"/>
      <c r="D1344" s="43"/>
      <c r="E1344" s="43"/>
      <c r="F1344" s="12"/>
      <c r="G1344" s="16"/>
      <c r="H1344" s="826"/>
      <c r="I1344" s="86"/>
      <c r="J1344" s="73"/>
    </row>
    <row r="1345" spans="1:10" ht="15" customHeight="1" thickBot="1" x14ac:dyDescent="0.4">
      <c r="A1345" s="801"/>
      <c r="B1345" s="816"/>
      <c r="C1345" s="43"/>
      <c r="D1345" s="43"/>
      <c r="E1345" s="43"/>
      <c r="F1345" s="12"/>
      <c r="G1345" s="16"/>
      <c r="H1345" s="826"/>
      <c r="I1345" s="86"/>
      <c r="J1345" s="73"/>
    </row>
    <row r="1346" spans="1:10" ht="15" thickBot="1" x14ac:dyDescent="0.4">
      <c r="A1346" s="801"/>
      <c r="B1346" s="816"/>
      <c r="C1346" s="43"/>
      <c r="D1346" s="43"/>
      <c r="E1346" s="43"/>
      <c r="F1346" s="12"/>
      <c r="G1346" s="16"/>
      <c r="H1346" s="826"/>
      <c r="I1346" s="86"/>
      <c r="J1346" s="73"/>
    </row>
    <row r="1347" spans="1:10" ht="15" thickBot="1" x14ac:dyDescent="0.4">
      <c r="A1347" s="801"/>
      <c r="B1347" s="816"/>
      <c r="C1347" s="43"/>
      <c r="D1347" s="43"/>
      <c r="E1347" s="43"/>
      <c r="F1347" s="12"/>
      <c r="G1347" s="16"/>
      <c r="H1347" s="826"/>
      <c r="I1347" s="86"/>
      <c r="J1347" s="73"/>
    </row>
    <row r="1348" spans="1:10" ht="17" customHeight="1" thickBot="1" x14ac:dyDescent="0.4">
      <c r="A1348" s="801"/>
      <c r="B1348" s="816"/>
      <c r="C1348" s="43"/>
      <c r="D1348" s="43"/>
      <c r="E1348" s="43"/>
      <c r="F1348" s="12"/>
      <c r="G1348" s="16"/>
      <c r="H1348" s="826"/>
      <c r="I1348" s="86"/>
      <c r="J1348" s="73"/>
    </row>
    <row r="1349" spans="1:10" ht="15" thickBot="1" x14ac:dyDescent="0.4">
      <c r="A1349" s="801"/>
      <c r="B1349" s="816"/>
      <c r="C1349" s="43"/>
      <c r="D1349" s="43"/>
      <c r="E1349" s="43"/>
      <c r="F1349" s="12"/>
      <c r="G1349" s="16"/>
      <c r="H1349" s="826"/>
      <c r="I1349" s="86"/>
      <c r="J1349" s="73"/>
    </row>
    <row r="1350" spans="1:10" ht="15" thickBot="1" x14ac:dyDescent="0.4">
      <c r="A1350" s="801"/>
      <c r="B1350" s="816"/>
      <c r="C1350" s="43"/>
      <c r="D1350" s="43"/>
      <c r="E1350" s="43"/>
      <c r="F1350" s="12"/>
      <c r="G1350" s="16"/>
      <c r="H1350" s="826"/>
      <c r="I1350" s="86"/>
      <c r="J1350" s="73"/>
    </row>
    <row r="1351" spans="1:10" ht="15" thickBot="1" x14ac:dyDescent="0.4">
      <c r="A1351" s="801"/>
      <c r="B1351" s="816"/>
      <c r="C1351" s="43"/>
      <c r="D1351" s="43"/>
      <c r="E1351" s="43"/>
      <c r="F1351" s="12"/>
      <c r="G1351" s="16"/>
      <c r="H1351" s="826"/>
      <c r="I1351" s="86"/>
      <c r="J1351" s="73"/>
    </row>
    <row r="1352" spans="1:10" ht="15" thickBot="1" x14ac:dyDescent="0.4">
      <c r="A1352" s="801"/>
      <c r="B1352" s="816"/>
      <c r="C1352" s="43"/>
      <c r="D1352" s="43"/>
      <c r="E1352" s="43"/>
      <c r="F1352" s="12"/>
      <c r="G1352" s="16"/>
      <c r="H1352" s="826"/>
      <c r="I1352" s="86"/>
      <c r="J1352" s="73"/>
    </row>
    <row r="1353" spans="1:10" ht="18.649999999999999" customHeight="1" thickBot="1" x14ac:dyDescent="0.4">
      <c r="A1353" s="802"/>
      <c r="B1353" s="816"/>
      <c r="C1353" s="43"/>
      <c r="D1353" s="43"/>
      <c r="E1353" s="43"/>
      <c r="F1353" s="12"/>
      <c r="G1353" s="16"/>
      <c r="H1353" s="826"/>
      <c r="I1353" s="86"/>
      <c r="J1353" s="73"/>
    </row>
    <row r="1354" spans="1:10" ht="20.399999999999999" customHeight="1" thickBot="1" x14ac:dyDescent="0.4">
      <c r="A1354" s="801" t="s">
        <v>24</v>
      </c>
      <c r="B1354" s="815" t="s">
        <v>405</v>
      </c>
      <c r="C1354" s="44"/>
      <c r="D1354" s="44"/>
      <c r="E1354" s="44"/>
      <c r="F1354" s="12"/>
      <c r="G1354" s="17" t="s">
        <v>18</v>
      </c>
      <c r="H1354" s="124">
        <v>288724610</v>
      </c>
      <c r="I1354" s="86" t="s">
        <v>399</v>
      </c>
      <c r="J1354" s="73"/>
    </row>
    <row r="1355" spans="1:10" ht="17" customHeight="1" thickBot="1" x14ac:dyDescent="0.4">
      <c r="A1355" s="801"/>
      <c r="B1355" s="816"/>
      <c r="C1355" s="44"/>
      <c r="D1355" s="44"/>
      <c r="E1355" s="44"/>
      <c r="F1355" s="12"/>
      <c r="G1355" s="13" t="s">
        <v>281</v>
      </c>
      <c r="H1355" s="45"/>
      <c r="I1355" s="86"/>
      <c r="J1355" s="73"/>
    </row>
    <row r="1356" spans="1:10" ht="20.399999999999999" customHeight="1" thickBot="1" x14ac:dyDescent="0.4">
      <c r="A1356" s="801"/>
      <c r="B1356" s="816"/>
      <c r="C1356" s="44"/>
      <c r="D1356" s="44"/>
      <c r="E1356" s="44"/>
      <c r="F1356" s="12"/>
      <c r="G1356" s="14" t="s">
        <v>20</v>
      </c>
      <c r="H1356" s="45"/>
      <c r="I1356" s="86"/>
      <c r="J1356" s="73"/>
    </row>
    <row r="1357" spans="1:10" ht="20.399999999999999" customHeight="1" thickBot="1" x14ac:dyDescent="0.4">
      <c r="A1357" s="801"/>
      <c r="B1357" s="816"/>
      <c r="C1357" s="53">
        <v>85.6</v>
      </c>
      <c r="D1357" s="53">
        <v>85.6</v>
      </c>
      <c r="E1357" s="53">
        <v>85.6</v>
      </c>
      <c r="F1357" s="12"/>
      <c r="G1357" s="13" t="s">
        <v>400</v>
      </c>
      <c r="H1357" s="45"/>
      <c r="I1357" s="86"/>
      <c r="J1357" s="73"/>
    </row>
    <row r="1358" spans="1:10" ht="15" thickBot="1" x14ac:dyDescent="0.4">
      <c r="A1358" s="801"/>
      <c r="B1358" s="816"/>
      <c r="C1358" s="44"/>
      <c r="D1358" s="53"/>
      <c r="E1358" s="53"/>
      <c r="F1358" s="12"/>
      <c r="G1358" s="14" t="s">
        <v>22</v>
      </c>
      <c r="H1358" s="47"/>
      <c r="I1358" s="86"/>
      <c r="J1358" s="73"/>
    </row>
    <row r="1359" spans="1:10" ht="17" customHeight="1" thickBot="1" x14ac:dyDescent="0.4">
      <c r="A1359" s="801"/>
      <c r="B1359" s="816"/>
      <c r="C1359" s="44"/>
      <c r="D1359" s="53"/>
      <c r="E1359" s="53"/>
      <c r="F1359" s="12"/>
      <c r="G1359" s="13" t="s">
        <v>19</v>
      </c>
      <c r="H1359" s="47"/>
      <c r="I1359" s="86"/>
      <c r="J1359" s="73"/>
    </row>
    <row r="1360" spans="1:10" ht="15.65" customHeight="1" thickBot="1" x14ac:dyDescent="0.4">
      <c r="A1360" s="801"/>
      <c r="B1360" s="816"/>
      <c r="C1360" s="44"/>
      <c r="D1360" s="53"/>
      <c r="E1360" s="53"/>
      <c r="F1360" s="12"/>
      <c r="G1360" s="14" t="s">
        <v>21</v>
      </c>
      <c r="H1360" s="47"/>
      <c r="I1360" s="86"/>
      <c r="J1360" s="73"/>
    </row>
    <row r="1361" spans="1:10" ht="15" thickBot="1" x14ac:dyDescent="0.4">
      <c r="A1361" s="801"/>
      <c r="B1361" s="816"/>
      <c r="C1361" s="44"/>
      <c r="D1361" s="53"/>
      <c r="E1361" s="53"/>
      <c r="F1361" s="12"/>
      <c r="G1361" s="13" t="s">
        <v>401</v>
      </c>
      <c r="H1361" s="47"/>
      <c r="I1361" s="86"/>
      <c r="J1361" s="73"/>
    </row>
    <row r="1362" spans="1:10" ht="22.25" customHeight="1" thickBot="1" x14ac:dyDescent="0.4">
      <c r="A1362" s="802"/>
      <c r="B1362" s="817"/>
      <c r="C1362" s="42">
        <f>SUM(C1354:C1361)</f>
        <v>85.6</v>
      </c>
      <c r="D1362" s="42">
        <f>SUM(D1354:D1361)</f>
        <v>85.6</v>
      </c>
      <c r="E1362" s="42">
        <f>SUM(E1354:E1361)</f>
        <v>85.6</v>
      </c>
      <c r="F1362" s="46"/>
      <c r="G1362" s="15" t="s">
        <v>23</v>
      </c>
      <c r="H1362" s="47"/>
      <c r="I1362" s="86"/>
      <c r="J1362" s="73"/>
    </row>
    <row r="1363" spans="1:10" ht="15" customHeight="1" thickBot="1" x14ac:dyDescent="0.4">
      <c r="A1363" s="800" t="s">
        <v>26</v>
      </c>
      <c r="B1363" s="815" t="s">
        <v>406</v>
      </c>
      <c r="C1363" s="53">
        <v>9648.5</v>
      </c>
      <c r="D1363" s="53">
        <v>10362.5</v>
      </c>
      <c r="E1363" s="53">
        <v>10932.5</v>
      </c>
      <c r="F1363" s="12"/>
      <c r="G1363" s="13" t="s">
        <v>18</v>
      </c>
      <c r="H1363" s="842" t="s">
        <v>609</v>
      </c>
      <c r="I1363" s="86" t="s">
        <v>399</v>
      </c>
      <c r="J1363" s="73"/>
    </row>
    <row r="1364" spans="1:10" ht="15" thickBot="1" x14ac:dyDescent="0.4">
      <c r="A1364" s="801"/>
      <c r="B1364" s="816"/>
      <c r="C1364" s="53">
        <v>500.8</v>
      </c>
      <c r="D1364" s="53">
        <v>502.1</v>
      </c>
      <c r="E1364" s="53">
        <v>503.1</v>
      </c>
      <c r="F1364" s="12"/>
      <c r="G1364" s="13" t="s">
        <v>281</v>
      </c>
      <c r="H1364" s="843"/>
      <c r="I1364" s="86"/>
      <c r="J1364" s="73"/>
    </row>
    <row r="1365" spans="1:10" ht="15" thickBot="1" x14ac:dyDescent="0.4">
      <c r="A1365" s="801"/>
      <c r="B1365" s="816"/>
      <c r="C1365" s="107">
        <v>19.5</v>
      </c>
      <c r="D1365" s="53"/>
      <c r="E1365" s="53"/>
      <c r="F1365" s="12"/>
      <c r="G1365" s="14" t="s">
        <v>20</v>
      </c>
      <c r="H1365" s="843"/>
      <c r="I1365" s="86"/>
      <c r="J1365" s="73"/>
    </row>
    <row r="1366" spans="1:10" ht="15" thickBot="1" x14ac:dyDescent="0.4">
      <c r="A1366" s="801"/>
      <c r="B1366" s="816"/>
      <c r="C1366" s="107">
        <v>38889.9</v>
      </c>
      <c r="D1366" s="53">
        <v>41993.9</v>
      </c>
      <c r="E1366" s="53">
        <v>43670.2</v>
      </c>
      <c r="F1366" s="12"/>
      <c r="G1366" s="13" t="s">
        <v>400</v>
      </c>
      <c r="H1366" s="843"/>
      <c r="I1366" s="86"/>
      <c r="J1366" s="73"/>
    </row>
    <row r="1367" spans="1:10" ht="15" thickBot="1" x14ac:dyDescent="0.4">
      <c r="A1367" s="801"/>
      <c r="B1367" s="816"/>
      <c r="C1367" s="53"/>
      <c r="D1367" s="53"/>
      <c r="E1367" s="53"/>
      <c r="F1367" s="12"/>
      <c r="G1367" s="14" t="s">
        <v>22</v>
      </c>
      <c r="H1367" s="843"/>
      <c r="I1367" s="86"/>
      <c r="J1367" s="73"/>
    </row>
    <row r="1368" spans="1:10" ht="15" thickBot="1" x14ac:dyDescent="0.4">
      <c r="A1368" s="801"/>
      <c r="B1368" s="816"/>
      <c r="C1368" s="53"/>
      <c r="D1368" s="53"/>
      <c r="E1368" s="53"/>
      <c r="F1368" s="12"/>
      <c r="G1368" s="13" t="s">
        <v>19</v>
      </c>
      <c r="H1368" s="843"/>
      <c r="I1368" s="86"/>
      <c r="J1368" s="73"/>
    </row>
    <row r="1369" spans="1:10" ht="15" thickBot="1" x14ac:dyDescent="0.4">
      <c r="A1369" s="801"/>
      <c r="B1369" s="816"/>
      <c r="C1369" s="53">
        <v>127.9</v>
      </c>
      <c r="D1369" s="53"/>
      <c r="E1369" s="53"/>
      <c r="F1369" s="12"/>
      <c r="G1369" s="14" t="s">
        <v>21</v>
      </c>
      <c r="H1369" s="843"/>
      <c r="I1369" s="86"/>
      <c r="J1369" s="73"/>
    </row>
    <row r="1370" spans="1:10" ht="15" thickBot="1" x14ac:dyDescent="0.4">
      <c r="A1370" s="801"/>
      <c r="B1370" s="816"/>
      <c r="C1370" s="53">
        <v>2553.5</v>
      </c>
      <c r="D1370" s="53">
        <v>2553.5</v>
      </c>
      <c r="E1370" s="53">
        <v>2553.5</v>
      </c>
      <c r="F1370" s="12"/>
      <c r="G1370" s="13" t="s">
        <v>401</v>
      </c>
      <c r="H1370" s="843"/>
      <c r="I1370" s="86"/>
      <c r="J1370" s="73"/>
    </row>
    <row r="1371" spans="1:10" ht="18" customHeight="1" thickBot="1" x14ac:dyDescent="0.4">
      <c r="A1371" s="801"/>
      <c r="B1371" s="816"/>
      <c r="C1371" s="125">
        <f>SUM(C1363:C1370)</f>
        <v>51740.1</v>
      </c>
      <c r="D1371" s="80">
        <f>SUM(D1363:D1370)</f>
        <v>55412</v>
      </c>
      <c r="E1371" s="80">
        <f>SUM(E1363:E1370)</f>
        <v>57659.299999999996</v>
      </c>
      <c r="F1371" s="12"/>
      <c r="G1371" s="15" t="s">
        <v>23</v>
      </c>
      <c r="H1371" s="843"/>
      <c r="I1371" s="86"/>
      <c r="J1371" s="73"/>
    </row>
    <row r="1372" spans="1:10" ht="15" customHeight="1" thickBot="1" x14ac:dyDescent="0.4">
      <c r="A1372" s="801"/>
      <c r="B1372" s="816"/>
      <c r="C1372" s="44"/>
      <c r="D1372" s="44"/>
      <c r="E1372" s="44"/>
      <c r="F1372" s="12"/>
      <c r="G1372" s="15"/>
      <c r="H1372" s="843"/>
      <c r="I1372" s="86"/>
      <c r="J1372" s="73"/>
    </row>
    <row r="1373" spans="1:10" ht="11" customHeight="1" thickBot="1" x14ac:dyDescent="0.4">
      <c r="A1373" s="801"/>
      <c r="B1373" s="816"/>
      <c r="C1373" s="44"/>
      <c r="D1373" s="44"/>
      <c r="E1373" s="44"/>
      <c r="F1373" s="12"/>
      <c r="G1373" s="15"/>
      <c r="H1373" s="843"/>
      <c r="I1373" s="86"/>
      <c r="J1373" s="73"/>
    </row>
    <row r="1374" spans="1:10" ht="14" customHeight="1" thickBot="1" x14ac:dyDescent="0.4">
      <c r="A1374" s="801"/>
      <c r="B1374" s="816"/>
      <c r="C1374" s="44"/>
      <c r="D1374" s="44"/>
      <c r="E1374" s="44"/>
      <c r="F1374" s="12"/>
      <c r="G1374" s="15"/>
      <c r="H1374" s="843"/>
      <c r="I1374" s="86"/>
      <c r="J1374" s="73"/>
    </row>
    <row r="1375" spans="1:10" ht="15" thickBot="1" x14ac:dyDescent="0.4">
      <c r="A1375" s="801"/>
      <c r="B1375" s="816"/>
      <c r="C1375" s="44"/>
      <c r="D1375" s="44"/>
      <c r="E1375" s="44"/>
      <c r="F1375" s="12"/>
      <c r="G1375" s="15"/>
      <c r="H1375" s="843"/>
      <c r="I1375" s="86"/>
      <c r="J1375" s="73"/>
    </row>
    <row r="1376" spans="1:10" ht="15.65" customHeight="1" thickBot="1" x14ac:dyDescent="0.4">
      <c r="A1376" s="801"/>
      <c r="B1376" s="816"/>
      <c r="C1376" s="44"/>
      <c r="D1376" s="44"/>
      <c r="E1376" s="44"/>
      <c r="F1376" s="12"/>
      <c r="G1376" s="15"/>
      <c r="H1376" s="843"/>
      <c r="I1376" s="86"/>
      <c r="J1376" s="73"/>
    </row>
    <row r="1377" spans="1:10" ht="15.65" customHeight="1" thickBot="1" x14ac:dyDescent="0.4">
      <c r="A1377" s="801"/>
      <c r="B1377" s="816"/>
      <c r="C1377" s="44"/>
      <c r="D1377" s="44"/>
      <c r="E1377" s="44"/>
      <c r="F1377" s="12"/>
      <c r="G1377" s="15"/>
      <c r="H1377" s="843"/>
      <c r="I1377" s="86"/>
      <c r="J1377" s="73"/>
    </row>
    <row r="1378" spans="1:10" ht="22.25" customHeight="1" thickBot="1" x14ac:dyDescent="0.4">
      <c r="A1378" s="802"/>
      <c r="B1378" s="816"/>
      <c r="C1378" s="44"/>
      <c r="D1378" s="44"/>
      <c r="E1378" s="44"/>
      <c r="F1378" s="12"/>
      <c r="G1378" s="25"/>
      <c r="H1378" s="843"/>
      <c r="I1378" s="126"/>
      <c r="J1378" s="73"/>
    </row>
    <row r="1379" spans="1:10" ht="15" customHeight="1" thickBot="1" x14ac:dyDescent="0.4">
      <c r="A1379" s="801" t="s">
        <v>28</v>
      </c>
      <c r="B1379" s="815" t="s">
        <v>407</v>
      </c>
      <c r="C1379" s="44"/>
      <c r="D1379" s="44"/>
      <c r="E1379" s="44"/>
      <c r="F1379" s="12"/>
      <c r="G1379" s="13" t="s">
        <v>18</v>
      </c>
      <c r="H1379" s="77">
        <v>288724610</v>
      </c>
      <c r="I1379" s="99" t="s">
        <v>399</v>
      </c>
      <c r="J1379" s="73"/>
    </row>
    <row r="1380" spans="1:10" ht="15" customHeight="1" thickBot="1" x14ac:dyDescent="0.4">
      <c r="A1380" s="801"/>
      <c r="B1380" s="816"/>
      <c r="C1380" s="44"/>
      <c r="D1380" s="44"/>
      <c r="E1380" s="44"/>
      <c r="F1380" s="12"/>
      <c r="G1380" s="13" t="s">
        <v>281</v>
      </c>
      <c r="H1380" s="45"/>
      <c r="I1380" s="86"/>
      <c r="J1380" s="73"/>
    </row>
    <row r="1381" spans="1:10" ht="15" thickBot="1" x14ac:dyDescent="0.4">
      <c r="A1381" s="801"/>
      <c r="B1381" s="816"/>
      <c r="C1381" s="44"/>
      <c r="D1381" s="44"/>
      <c r="E1381" s="44"/>
      <c r="F1381" s="12"/>
      <c r="G1381" s="14" t="s">
        <v>20</v>
      </c>
      <c r="H1381" s="45"/>
      <c r="I1381" s="86"/>
      <c r="J1381" s="73"/>
    </row>
    <row r="1382" spans="1:10" ht="15" thickBot="1" x14ac:dyDescent="0.4">
      <c r="A1382" s="801"/>
      <c r="B1382" s="816"/>
      <c r="C1382" s="107">
        <v>3626.8</v>
      </c>
      <c r="D1382" s="53">
        <v>3626.8</v>
      </c>
      <c r="E1382" s="53">
        <v>3626.8</v>
      </c>
      <c r="F1382" s="12"/>
      <c r="G1382" s="13" t="s">
        <v>400</v>
      </c>
      <c r="H1382" s="45"/>
      <c r="I1382" s="86"/>
      <c r="J1382" s="73"/>
    </row>
    <row r="1383" spans="1:10" ht="15" thickBot="1" x14ac:dyDescent="0.4">
      <c r="A1383" s="801"/>
      <c r="B1383" s="816"/>
      <c r="C1383" s="44"/>
      <c r="D1383" s="53"/>
      <c r="E1383" s="53"/>
      <c r="F1383" s="12"/>
      <c r="G1383" s="14" t="s">
        <v>22</v>
      </c>
      <c r="H1383" s="47"/>
      <c r="I1383" s="86"/>
      <c r="J1383" s="73"/>
    </row>
    <row r="1384" spans="1:10" ht="15" thickBot="1" x14ac:dyDescent="0.4">
      <c r="A1384" s="801"/>
      <c r="B1384" s="816"/>
      <c r="C1384" s="44"/>
      <c r="D1384" s="53"/>
      <c r="E1384" s="53"/>
      <c r="F1384" s="12"/>
      <c r="G1384" s="13" t="s">
        <v>19</v>
      </c>
      <c r="H1384" s="47"/>
      <c r="I1384" s="86"/>
      <c r="J1384" s="73"/>
    </row>
    <row r="1385" spans="1:10" ht="15" thickBot="1" x14ac:dyDescent="0.4">
      <c r="A1385" s="801"/>
      <c r="B1385" s="816"/>
      <c r="C1385" s="44"/>
      <c r="D1385" s="53"/>
      <c r="E1385" s="53"/>
      <c r="F1385" s="12"/>
      <c r="G1385" s="14" t="s">
        <v>21</v>
      </c>
      <c r="H1385" s="47"/>
      <c r="I1385" s="86"/>
      <c r="J1385" s="73"/>
    </row>
    <row r="1386" spans="1:10" ht="15" thickBot="1" x14ac:dyDescent="0.4">
      <c r="A1386" s="801"/>
      <c r="B1386" s="816"/>
      <c r="C1386" s="44"/>
      <c r="D1386" s="53"/>
      <c r="E1386" s="53"/>
      <c r="F1386" s="12"/>
      <c r="G1386" s="13" t="s">
        <v>401</v>
      </c>
      <c r="H1386" s="47"/>
      <c r="I1386" s="86"/>
      <c r="J1386" s="73"/>
    </row>
    <row r="1387" spans="1:10" ht="23" customHeight="1" thickBot="1" x14ac:dyDescent="0.4">
      <c r="A1387" s="802"/>
      <c r="B1387" s="817"/>
      <c r="C1387" s="43">
        <f>SUM(C1379:C1386)</f>
        <v>3626.8</v>
      </c>
      <c r="D1387" s="42">
        <f>SUM(D1379:D1386)</f>
        <v>3626.8</v>
      </c>
      <c r="E1387" s="42">
        <f>SUM(E1379:E1386)</f>
        <v>3626.8</v>
      </c>
      <c r="F1387" s="46"/>
      <c r="G1387" s="15" t="s">
        <v>23</v>
      </c>
      <c r="H1387" s="47"/>
      <c r="I1387" s="86"/>
      <c r="J1387" s="73"/>
    </row>
    <row r="1388" spans="1:10" ht="15" customHeight="1" thickBot="1" x14ac:dyDescent="0.4">
      <c r="A1388" s="801" t="s">
        <v>29</v>
      </c>
      <c r="B1388" s="815" t="s">
        <v>408</v>
      </c>
      <c r="C1388" s="53">
        <v>3957.7</v>
      </c>
      <c r="D1388" s="53">
        <v>4250.5</v>
      </c>
      <c r="E1388" s="53">
        <v>4484.3</v>
      </c>
      <c r="F1388" s="12" t="s">
        <v>415</v>
      </c>
      <c r="G1388" s="13" t="s">
        <v>18</v>
      </c>
      <c r="H1388" s="842" t="s">
        <v>495</v>
      </c>
      <c r="I1388" s="86" t="s">
        <v>399</v>
      </c>
      <c r="J1388" s="73"/>
    </row>
    <row r="1389" spans="1:10" ht="15" thickBot="1" x14ac:dyDescent="0.4">
      <c r="A1389" s="801"/>
      <c r="B1389" s="816"/>
      <c r="C1389" s="53">
        <v>356.8</v>
      </c>
      <c r="D1389" s="53">
        <v>378.8</v>
      </c>
      <c r="E1389" s="53">
        <v>379.8</v>
      </c>
      <c r="F1389" s="12"/>
      <c r="G1389" s="13" t="s">
        <v>281</v>
      </c>
      <c r="H1389" s="844"/>
      <c r="I1389" s="86"/>
      <c r="J1389" s="73"/>
    </row>
    <row r="1390" spans="1:10" ht="15" thickBot="1" x14ac:dyDescent="0.4">
      <c r="A1390" s="801"/>
      <c r="B1390" s="816"/>
      <c r="C1390" s="53">
        <v>750.9</v>
      </c>
      <c r="D1390" s="53">
        <v>750.9</v>
      </c>
      <c r="E1390" s="53">
        <v>750.9</v>
      </c>
      <c r="F1390" s="12"/>
      <c r="G1390" s="14" t="s">
        <v>20</v>
      </c>
      <c r="H1390" s="844"/>
      <c r="I1390" s="86"/>
      <c r="J1390" s="73"/>
    </row>
    <row r="1391" spans="1:10" ht="18.649999999999999" customHeight="1" thickBot="1" x14ac:dyDescent="0.4">
      <c r="A1391" s="801"/>
      <c r="B1391" s="816"/>
      <c r="C1391" s="53">
        <v>287</v>
      </c>
      <c r="D1391" s="53">
        <v>310</v>
      </c>
      <c r="E1391" s="53">
        <v>322.39999999999998</v>
      </c>
      <c r="F1391" s="12"/>
      <c r="G1391" s="13" t="s">
        <v>400</v>
      </c>
      <c r="H1391" s="844"/>
      <c r="I1391" s="86"/>
      <c r="J1391" s="73"/>
    </row>
    <row r="1392" spans="1:10" ht="15" customHeight="1" thickBot="1" x14ac:dyDescent="0.4">
      <c r="A1392" s="801"/>
      <c r="B1392" s="816"/>
      <c r="C1392" s="53"/>
      <c r="D1392" s="53"/>
      <c r="E1392" s="53"/>
      <c r="F1392" s="12"/>
      <c r="G1392" s="14" t="s">
        <v>22</v>
      </c>
      <c r="H1392" s="844"/>
      <c r="I1392" s="86"/>
      <c r="J1392" s="73"/>
    </row>
    <row r="1393" spans="1:10" ht="15" thickBot="1" x14ac:dyDescent="0.4">
      <c r="A1393" s="801"/>
      <c r="B1393" s="816"/>
      <c r="C1393" s="53">
        <v>14.5</v>
      </c>
      <c r="D1393" s="53"/>
      <c r="E1393" s="53"/>
      <c r="F1393" s="12"/>
      <c r="G1393" s="13" t="s">
        <v>19</v>
      </c>
      <c r="H1393" s="844"/>
      <c r="I1393" s="86"/>
      <c r="J1393" s="73"/>
    </row>
    <row r="1394" spans="1:10" ht="15" thickBot="1" x14ac:dyDescent="0.4">
      <c r="A1394" s="801"/>
      <c r="B1394" s="816"/>
      <c r="C1394" s="53">
        <v>67.599999999999994</v>
      </c>
      <c r="D1394" s="53"/>
      <c r="E1394" s="53"/>
      <c r="F1394" s="12"/>
      <c r="G1394" s="14" t="s">
        <v>21</v>
      </c>
      <c r="H1394" s="844"/>
      <c r="I1394" s="86"/>
      <c r="J1394" s="73"/>
    </row>
    <row r="1395" spans="1:10" ht="15" thickBot="1" x14ac:dyDescent="0.4">
      <c r="A1395" s="801"/>
      <c r="B1395" s="816"/>
      <c r="C1395" s="53"/>
      <c r="D1395" s="53"/>
      <c r="E1395" s="53"/>
      <c r="F1395" s="12"/>
      <c r="G1395" s="13" t="s">
        <v>401</v>
      </c>
      <c r="H1395" s="844"/>
      <c r="I1395" s="86"/>
      <c r="J1395" s="73"/>
    </row>
    <row r="1396" spans="1:10" ht="15" thickBot="1" x14ac:dyDescent="0.4">
      <c r="A1396" s="802"/>
      <c r="B1396" s="817"/>
      <c r="C1396" s="42">
        <f>SUM(C1388:C1395)</f>
        <v>5434.5</v>
      </c>
      <c r="D1396" s="42">
        <f>SUM(D1388:D1395)</f>
        <v>5690.2</v>
      </c>
      <c r="E1396" s="42">
        <f>SUM(E1388:E1395)</f>
        <v>5937.4</v>
      </c>
      <c r="F1396" s="46"/>
      <c r="G1396" s="15" t="s">
        <v>23</v>
      </c>
      <c r="H1396" s="845"/>
      <c r="I1396" s="86"/>
      <c r="J1396" s="73"/>
    </row>
    <row r="1397" spans="1:10" ht="15" thickBot="1" x14ac:dyDescent="0.4">
      <c r="A1397" s="34" t="s">
        <v>15</v>
      </c>
      <c r="B1397" s="35" t="s">
        <v>402</v>
      </c>
      <c r="C1397" s="36"/>
      <c r="D1397" s="36"/>
      <c r="E1397" s="36"/>
      <c r="F1397" s="37" t="s">
        <v>184</v>
      </c>
      <c r="G1397" s="35"/>
      <c r="H1397" s="36"/>
      <c r="I1397" s="36"/>
      <c r="J1397" s="73"/>
    </row>
    <row r="1398" spans="1:10" ht="37.25" customHeight="1" thickBot="1" x14ac:dyDescent="0.4">
      <c r="A1398" s="38" t="s">
        <v>35</v>
      </c>
      <c r="B1398" s="39" t="s">
        <v>409</v>
      </c>
      <c r="C1398" s="40"/>
      <c r="D1398" s="40"/>
      <c r="E1398" s="40"/>
      <c r="F1398" s="41" t="s">
        <v>186</v>
      </c>
      <c r="G1398" s="123"/>
      <c r="H1398" s="40"/>
      <c r="I1398" s="40"/>
      <c r="J1398" s="73"/>
    </row>
    <row r="1399" spans="1:10" ht="15" customHeight="1" thickBot="1" x14ac:dyDescent="0.4">
      <c r="A1399" s="800" t="s">
        <v>38</v>
      </c>
      <c r="B1399" s="815" t="s">
        <v>645</v>
      </c>
      <c r="C1399" s="75">
        <v>735.8</v>
      </c>
      <c r="D1399" s="75">
        <v>650.79999999999995</v>
      </c>
      <c r="E1399" s="75">
        <v>700.8</v>
      </c>
      <c r="F1399" s="76" t="s">
        <v>188</v>
      </c>
      <c r="G1399" s="13" t="s">
        <v>18</v>
      </c>
      <c r="H1399" s="77">
        <v>288724610</v>
      </c>
      <c r="I1399" s="99" t="s">
        <v>399</v>
      </c>
      <c r="J1399" s="73"/>
    </row>
    <row r="1400" spans="1:10" ht="15" thickBot="1" x14ac:dyDescent="0.4">
      <c r="A1400" s="801"/>
      <c r="B1400" s="816"/>
      <c r="C1400" s="53"/>
      <c r="D1400" s="53"/>
      <c r="E1400" s="53"/>
      <c r="F1400" s="12" t="s">
        <v>416</v>
      </c>
      <c r="G1400" s="17" t="s">
        <v>281</v>
      </c>
      <c r="H1400" s="127"/>
      <c r="I1400" s="86"/>
      <c r="J1400" s="73"/>
    </row>
    <row r="1401" spans="1:10" ht="15" thickBot="1" x14ac:dyDescent="0.4">
      <c r="A1401" s="801"/>
      <c r="B1401" s="816"/>
      <c r="C1401" s="53"/>
      <c r="D1401" s="107"/>
      <c r="E1401" s="107"/>
      <c r="F1401" s="12" t="s">
        <v>417</v>
      </c>
      <c r="G1401" s="18" t="s">
        <v>20</v>
      </c>
      <c r="H1401" s="127"/>
      <c r="I1401" s="86"/>
      <c r="J1401" s="73"/>
    </row>
    <row r="1402" spans="1:10" ht="15" thickBot="1" x14ac:dyDescent="0.4">
      <c r="A1402" s="801"/>
      <c r="B1402" s="816"/>
      <c r="C1402" s="53"/>
      <c r="D1402" s="53"/>
      <c r="E1402" s="53"/>
      <c r="F1402" s="12"/>
      <c r="G1402" s="17" t="s">
        <v>400</v>
      </c>
      <c r="H1402" s="127"/>
      <c r="I1402" s="86"/>
      <c r="J1402" s="73"/>
    </row>
    <row r="1403" spans="1:10" ht="15" thickBot="1" x14ac:dyDescent="0.4">
      <c r="A1403" s="801"/>
      <c r="B1403" s="816"/>
      <c r="C1403" s="53"/>
      <c r="D1403" s="53"/>
      <c r="E1403" s="53"/>
      <c r="F1403" s="12"/>
      <c r="G1403" s="18" t="s">
        <v>22</v>
      </c>
      <c r="H1403" s="127"/>
      <c r="I1403" s="86"/>
      <c r="J1403" s="73"/>
    </row>
    <row r="1404" spans="1:10" ht="15" thickBot="1" x14ac:dyDescent="0.4">
      <c r="A1404" s="801"/>
      <c r="B1404" s="816"/>
      <c r="C1404" s="53">
        <v>284</v>
      </c>
      <c r="D1404" s="53">
        <v>284</v>
      </c>
      <c r="E1404" s="53">
        <v>284</v>
      </c>
      <c r="F1404" s="12"/>
      <c r="G1404" s="17" t="s">
        <v>19</v>
      </c>
      <c r="H1404" s="127"/>
      <c r="I1404" s="86"/>
      <c r="J1404" s="73"/>
    </row>
    <row r="1405" spans="1:10" ht="15" thickBot="1" x14ac:dyDescent="0.4">
      <c r="A1405" s="801"/>
      <c r="B1405" s="816"/>
      <c r="C1405" s="53"/>
      <c r="D1405" s="53"/>
      <c r="E1405" s="53"/>
      <c r="F1405" s="12"/>
      <c r="G1405" s="18" t="s">
        <v>21</v>
      </c>
      <c r="H1405" s="127"/>
      <c r="I1405" s="86"/>
      <c r="J1405" s="73"/>
    </row>
    <row r="1406" spans="1:10" ht="15" customHeight="1" thickBot="1" x14ac:dyDescent="0.4">
      <c r="A1406" s="801"/>
      <c r="B1406" s="816"/>
      <c r="C1406" s="53"/>
      <c r="D1406" s="53"/>
      <c r="E1406" s="53"/>
      <c r="F1406" s="12"/>
      <c r="G1406" s="17" t="s">
        <v>401</v>
      </c>
      <c r="H1406" s="127"/>
      <c r="I1406" s="86"/>
      <c r="J1406" s="73"/>
    </row>
    <row r="1407" spans="1:10" ht="14.4" customHeight="1" thickBot="1" x14ac:dyDescent="0.4">
      <c r="A1407" s="801"/>
      <c r="B1407" s="816"/>
      <c r="C1407" s="53"/>
      <c r="D1407" s="53"/>
      <c r="E1407" s="53"/>
      <c r="F1407" s="12"/>
      <c r="G1407" s="128" t="s">
        <v>523</v>
      </c>
      <c r="H1407" s="127"/>
      <c r="I1407" s="86"/>
      <c r="J1407" s="73"/>
    </row>
    <row r="1408" spans="1:10" ht="15" thickBot="1" x14ac:dyDescent="0.4">
      <c r="A1408" s="802"/>
      <c r="B1408" s="817"/>
      <c r="C1408" s="42">
        <f>SUM(C1399:C1407)</f>
        <v>1019.8</v>
      </c>
      <c r="D1408" s="42">
        <f>SUM(D1399:D1406)</f>
        <v>934.8</v>
      </c>
      <c r="E1408" s="42">
        <f>SUM(E1399:E1406)</f>
        <v>984.8</v>
      </c>
      <c r="F1408" s="12"/>
      <c r="G1408" s="19" t="s">
        <v>23</v>
      </c>
      <c r="H1408" s="127"/>
      <c r="I1408" s="86"/>
      <c r="J1408" s="73"/>
    </row>
    <row r="1409" spans="1:10" ht="15" thickBot="1" x14ac:dyDescent="0.4">
      <c r="A1409" s="800" t="s">
        <v>39</v>
      </c>
      <c r="B1409" s="815" t="s">
        <v>646</v>
      </c>
      <c r="C1409" s="75">
        <v>260</v>
      </c>
      <c r="D1409" s="75">
        <v>279.2</v>
      </c>
      <c r="E1409" s="75">
        <v>294.60000000000002</v>
      </c>
      <c r="F1409" s="76"/>
      <c r="G1409" s="13" t="s">
        <v>18</v>
      </c>
      <c r="H1409" s="77">
        <v>195472991</v>
      </c>
      <c r="I1409" s="99" t="s">
        <v>399</v>
      </c>
      <c r="J1409" s="73"/>
    </row>
    <row r="1410" spans="1:10" ht="17.399999999999999" customHeight="1" thickBot="1" x14ac:dyDescent="0.4">
      <c r="A1410" s="801"/>
      <c r="B1410" s="816"/>
      <c r="C1410" s="53">
        <v>4.5</v>
      </c>
      <c r="D1410" s="53">
        <v>4.5</v>
      </c>
      <c r="E1410" s="53">
        <v>4.5</v>
      </c>
      <c r="F1410" s="12"/>
      <c r="G1410" s="17" t="s">
        <v>281</v>
      </c>
      <c r="H1410" s="127"/>
      <c r="I1410" s="86"/>
      <c r="J1410" s="73"/>
    </row>
    <row r="1411" spans="1:10" ht="15" customHeight="1" thickBot="1" x14ac:dyDescent="0.4">
      <c r="A1411" s="801"/>
      <c r="B1411" s="816"/>
      <c r="C1411" s="53"/>
      <c r="D1411" s="53"/>
      <c r="E1411" s="53"/>
      <c r="F1411" s="12"/>
      <c r="G1411" s="18" t="s">
        <v>20</v>
      </c>
      <c r="H1411" s="127"/>
      <c r="I1411" s="86"/>
      <c r="J1411" s="73"/>
    </row>
    <row r="1412" spans="1:10" ht="15" thickBot="1" x14ac:dyDescent="0.4">
      <c r="A1412" s="801"/>
      <c r="B1412" s="816"/>
      <c r="C1412" s="53">
        <v>599</v>
      </c>
      <c r="D1412" s="53">
        <v>646.9</v>
      </c>
      <c r="E1412" s="53">
        <v>672.8</v>
      </c>
      <c r="F1412" s="12"/>
      <c r="G1412" s="17" t="s">
        <v>400</v>
      </c>
      <c r="H1412" s="127"/>
      <c r="I1412" s="86"/>
      <c r="J1412" s="73"/>
    </row>
    <row r="1413" spans="1:10" ht="15" thickBot="1" x14ac:dyDescent="0.4">
      <c r="A1413" s="801"/>
      <c r="B1413" s="816"/>
      <c r="C1413" s="53"/>
      <c r="D1413" s="53"/>
      <c r="E1413" s="53"/>
      <c r="F1413" s="12"/>
      <c r="G1413" s="18" t="s">
        <v>22</v>
      </c>
      <c r="H1413" s="127"/>
      <c r="I1413" s="86"/>
      <c r="J1413" s="73"/>
    </row>
    <row r="1414" spans="1:10" ht="15" thickBot="1" x14ac:dyDescent="0.4">
      <c r="A1414" s="801"/>
      <c r="B1414" s="816"/>
      <c r="C1414" s="53"/>
      <c r="D1414" s="53"/>
      <c r="E1414" s="53"/>
      <c r="F1414" s="12"/>
      <c r="G1414" s="17" t="s">
        <v>19</v>
      </c>
      <c r="H1414" s="127"/>
      <c r="I1414" s="86"/>
      <c r="J1414" s="73"/>
    </row>
    <row r="1415" spans="1:10" ht="15" thickBot="1" x14ac:dyDescent="0.4">
      <c r="A1415" s="801"/>
      <c r="B1415" s="816"/>
      <c r="C1415" s="53">
        <v>1.9</v>
      </c>
      <c r="D1415" s="53"/>
      <c r="E1415" s="53"/>
      <c r="F1415" s="12"/>
      <c r="G1415" s="18" t="s">
        <v>21</v>
      </c>
      <c r="H1415" s="127"/>
      <c r="I1415" s="86"/>
      <c r="J1415" s="73"/>
    </row>
    <row r="1416" spans="1:10" ht="15" thickBot="1" x14ac:dyDescent="0.4">
      <c r="A1416" s="801"/>
      <c r="B1416" s="816"/>
      <c r="C1416" s="53"/>
      <c r="D1416" s="53"/>
      <c r="E1416" s="53"/>
      <c r="F1416" s="12"/>
      <c r="G1416" s="17" t="s">
        <v>401</v>
      </c>
      <c r="H1416" s="127"/>
      <c r="I1416" s="86"/>
      <c r="J1416" s="73"/>
    </row>
    <row r="1417" spans="1:10" ht="15" thickBot="1" x14ac:dyDescent="0.4">
      <c r="A1417" s="802"/>
      <c r="B1417" s="817"/>
      <c r="C1417" s="42">
        <f>SUM(C1409:C1416)</f>
        <v>865.4</v>
      </c>
      <c r="D1417" s="42">
        <f>SUM(D1409:D1416)</f>
        <v>930.59999999999991</v>
      </c>
      <c r="E1417" s="42">
        <f>SUM(E1409:E1416)</f>
        <v>971.9</v>
      </c>
      <c r="F1417" s="12"/>
      <c r="G1417" s="19" t="s">
        <v>23</v>
      </c>
      <c r="H1417" s="127"/>
      <c r="I1417" s="86"/>
      <c r="J1417" s="73"/>
    </row>
    <row r="1418" spans="1:10" ht="15" thickBot="1" x14ac:dyDescent="0.4">
      <c r="A1418" s="34" t="s">
        <v>15</v>
      </c>
      <c r="B1418" s="35" t="s">
        <v>402</v>
      </c>
      <c r="C1418" s="36"/>
      <c r="D1418" s="36"/>
      <c r="E1418" s="36"/>
      <c r="F1418" s="37" t="s">
        <v>184</v>
      </c>
      <c r="G1418" s="35"/>
      <c r="H1418" s="36"/>
      <c r="I1418" s="36"/>
      <c r="J1418" s="73"/>
    </row>
    <row r="1419" spans="1:10" ht="35" customHeight="1" thickBot="1" x14ac:dyDescent="0.4">
      <c r="A1419" s="38" t="s">
        <v>247</v>
      </c>
      <c r="B1419" s="39" t="s">
        <v>411</v>
      </c>
      <c r="C1419" s="40"/>
      <c r="D1419" s="40"/>
      <c r="E1419" s="40"/>
      <c r="F1419" s="41" t="s">
        <v>410</v>
      </c>
      <c r="G1419" s="123"/>
      <c r="H1419" s="40"/>
      <c r="I1419" s="40"/>
      <c r="J1419" s="73"/>
    </row>
    <row r="1420" spans="1:10" ht="15" customHeight="1" thickBot="1" x14ac:dyDescent="0.4">
      <c r="A1420" s="800" t="s">
        <v>248</v>
      </c>
      <c r="B1420" s="815" t="s">
        <v>412</v>
      </c>
      <c r="C1420" s="75">
        <v>894.7</v>
      </c>
      <c r="D1420" s="75">
        <v>960.9</v>
      </c>
      <c r="E1420" s="75">
        <v>1013.7</v>
      </c>
      <c r="F1420" s="76" t="s">
        <v>418</v>
      </c>
      <c r="G1420" s="13" t="s">
        <v>18</v>
      </c>
      <c r="H1420" s="77">
        <v>195473036</v>
      </c>
      <c r="I1420" s="99" t="s">
        <v>399</v>
      </c>
      <c r="J1420" s="73"/>
    </row>
    <row r="1421" spans="1:10" ht="15" thickBot="1" x14ac:dyDescent="0.4">
      <c r="A1421" s="801"/>
      <c r="B1421" s="816"/>
      <c r="C1421" s="53">
        <v>38.5</v>
      </c>
      <c r="D1421" s="53">
        <v>38.5</v>
      </c>
      <c r="E1421" s="53">
        <v>38.5</v>
      </c>
      <c r="F1421" s="76" t="s">
        <v>419</v>
      </c>
      <c r="G1421" s="17" t="s">
        <v>281</v>
      </c>
      <c r="H1421" s="127"/>
      <c r="I1421" s="86"/>
      <c r="J1421" s="73"/>
    </row>
    <row r="1422" spans="1:10" ht="15" thickBot="1" x14ac:dyDescent="0.4">
      <c r="A1422" s="801"/>
      <c r="B1422" s="816"/>
      <c r="C1422" s="53"/>
      <c r="D1422" s="53"/>
      <c r="E1422" s="53"/>
      <c r="F1422" s="76" t="s">
        <v>420</v>
      </c>
      <c r="G1422" s="18" t="s">
        <v>20</v>
      </c>
      <c r="H1422" s="127"/>
      <c r="I1422" s="86"/>
      <c r="J1422" s="73"/>
    </row>
    <row r="1423" spans="1:10" ht="15" thickBot="1" x14ac:dyDescent="0.4">
      <c r="A1423" s="801"/>
      <c r="B1423" s="816"/>
      <c r="C1423" s="53"/>
      <c r="D1423" s="53"/>
      <c r="E1423" s="53"/>
      <c r="F1423" s="76" t="s">
        <v>421</v>
      </c>
      <c r="G1423" s="17" t="s">
        <v>400</v>
      </c>
      <c r="H1423" s="127"/>
      <c r="I1423" s="86"/>
      <c r="J1423" s="73"/>
    </row>
    <row r="1424" spans="1:10" ht="15" thickBot="1" x14ac:dyDescent="0.4">
      <c r="A1424" s="801"/>
      <c r="B1424" s="816"/>
      <c r="C1424" s="53"/>
      <c r="D1424" s="53"/>
      <c r="E1424" s="53"/>
      <c r="F1424" s="76" t="s">
        <v>422</v>
      </c>
      <c r="G1424" s="18" t="s">
        <v>22</v>
      </c>
      <c r="H1424" s="127"/>
      <c r="I1424" s="86"/>
      <c r="J1424" s="73"/>
    </row>
    <row r="1425" spans="1:10" ht="15" thickBot="1" x14ac:dyDescent="0.4">
      <c r="A1425" s="801"/>
      <c r="B1425" s="816"/>
      <c r="C1425" s="53">
        <v>374.4</v>
      </c>
      <c r="D1425" s="53">
        <v>77</v>
      </c>
      <c r="E1425" s="53"/>
      <c r="F1425" s="12"/>
      <c r="G1425" s="17" t="s">
        <v>19</v>
      </c>
      <c r="H1425" s="127"/>
      <c r="I1425" s="86"/>
      <c r="J1425" s="73"/>
    </row>
    <row r="1426" spans="1:10" ht="15" thickBot="1" x14ac:dyDescent="0.4">
      <c r="A1426" s="801"/>
      <c r="B1426" s="816"/>
      <c r="C1426" s="53">
        <v>9.4</v>
      </c>
      <c r="D1426" s="53"/>
      <c r="E1426" s="53"/>
      <c r="F1426" s="12"/>
      <c r="G1426" s="18" t="s">
        <v>21</v>
      </c>
      <c r="H1426" s="127"/>
      <c r="I1426" s="86"/>
      <c r="J1426" s="73"/>
    </row>
    <row r="1427" spans="1:10" ht="15" thickBot="1" x14ac:dyDescent="0.4">
      <c r="A1427" s="801"/>
      <c r="B1427" s="816"/>
      <c r="C1427" s="53"/>
      <c r="D1427" s="53"/>
      <c r="E1427" s="53"/>
      <c r="F1427" s="12"/>
      <c r="G1427" s="17" t="s">
        <v>401</v>
      </c>
      <c r="H1427" s="127"/>
      <c r="I1427" s="86"/>
      <c r="J1427" s="73"/>
    </row>
    <row r="1428" spans="1:10" ht="20.399999999999999" customHeight="1" thickBot="1" x14ac:dyDescent="0.4">
      <c r="A1428" s="802"/>
      <c r="B1428" s="817"/>
      <c r="C1428" s="42">
        <f>SUM(C1420:C1427)</f>
        <v>1317</v>
      </c>
      <c r="D1428" s="42">
        <f>SUM(D1420:D1427)</f>
        <v>1076.4000000000001</v>
      </c>
      <c r="E1428" s="42">
        <f>SUM(E1420:E1427)</f>
        <v>1052.2</v>
      </c>
      <c r="F1428" s="12"/>
      <c r="G1428" s="19" t="s">
        <v>23</v>
      </c>
      <c r="H1428" s="127"/>
      <c r="I1428" s="86"/>
      <c r="J1428" s="73"/>
    </row>
    <row r="1429" spans="1:10" ht="15" thickBot="1" x14ac:dyDescent="0.4">
      <c r="A1429" s="48"/>
      <c r="B1429" s="55" t="s">
        <v>84</v>
      </c>
      <c r="C1429" s="56"/>
      <c r="D1429" s="56"/>
      <c r="E1429" s="56"/>
      <c r="F1429" s="56"/>
      <c r="G1429" s="43"/>
      <c r="H1429" s="45"/>
      <c r="I1429" s="45"/>
      <c r="J1429" s="73"/>
    </row>
    <row r="1430" spans="1:10" ht="27" customHeight="1" thickBot="1" x14ac:dyDescent="0.4">
      <c r="A1430" s="34" t="s">
        <v>85</v>
      </c>
      <c r="B1430" s="35" t="s">
        <v>240</v>
      </c>
      <c r="C1430" s="36"/>
      <c r="D1430" s="36"/>
      <c r="E1430" s="36"/>
      <c r="F1430" s="37" t="s">
        <v>241</v>
      </c>
      <c r="G1430" s="35"/>
      <c r="H1430" s="36"/>
      <c r="I1430" s="36"/>
      <c r="J1430" s="73"/>
    </row>
    <row r="1431" spans="1:10" ht="57" customHeight="1" thickBot="1" x14ac:dyDescent="0.4">
      <c r="A1431" s="38" t="s">
        <v>86</v>
      </c>
      <c r="B1431" s="39" t="s">
        <v>243</v>
      </c>
      <c r="C1431" s="40"/>
      <c r="D1431" s="40"/>
      <c r="E1431" s="40"/>
      <c r="F1431" s="41" t="s">
        <v>242</v>
      </c>
      <c r="G1431" s="123"/>
      <c r="H1431" s="40"/>
      <c r="I1431" s="40"/>
      <c r="J1431" s="73"/>
    </row>
    <row r="1432" spans="1:10" ht="15" customHeight="1" thickBot="1" x14ac:dyDescent="0.4">
      <c r="A1432" s="800" t="s">
        <v>89</v>
      </c>
      <c r="B1432" s="815" t="s">
        <v>413</v>
      </c>
      <c r="C1432" s="23"/>
      <c r="D1432" s="23"/>
      <c r="E1432" s="23"/>
      <c r="F1432" s="76"/>
      <c r="G1432" s="13" t="s">
        <v>18</v>
      </c>
      <c r="H1432" s="77">
        <v>288724610</v>
      </c>
      <c r="I1432" s="99" t="s">
        <v>399</v>
      </c>
      <c r="J1432" s="73"/>
    </row>
    <row r="1433" spans="1:10" ht="15" thickBot="1" x14ac:dyDescent="0.4">
      <c r="A1433" s="801"/>
      <c r="B1433" s="816"/>
      <c r="C1433" s="44"/>
      <c r="D1433" s="44"/>
      <c r="E1433" s="44"/>
      <c r="F1433" s="12"/>
      <c r="G1433" s="17" t="s">
        <v>281</v>
      </c>
      <c r="H1433" s="127"/>
      <c r="I1433" s="86"/>
      <c r="J1433" s="73"/>
    </row>
    <row r="1434" spans="1:10" ht="15" thickBot="1" x14ac:dyDescent="0.4">
      <c r="A1434" s="801"/>
      <c r="B1434" s="816"/>
      <c r="C1434" s="44"/>
      <c r="D1434" s="44"/>
      <c r="E1434" s="44"/>
      <c r="F1434" s="12"/>
      <c r="G1434" s="18" t="s">
        <v>20</v>
      </c>
      <c r="H1434" s="127"/>
      <c r="I1434" s="86"/>
      <c r="J1434" s="73"/>
    </row>
    <row r="1435" spans="1:10" ht="15" thickBot="1" x14ac:dyDescent="0.4">
      <c r="A1435" s="801"/>
      <c r="B1435" s="816"/>
      <c r="C1435" s="44"/>
      <c r="D1435" s="44"/>
      <c r="E1435" s="44"/>
      <c r="F1435" s="12"/>
      <c r="G1435" s="17" t="s">
        <v>400</v>
      </c>
      <c r="H1435" s="127"/>
      <c r="I1435" s="86"/>
      <c r="J1435" s="73"/>
    </row>
    <row r="1436" spans="1:10" ht="15" thickBot="1" x14ac:dyDescent="0.4">
      <c r="A1436" s="801"/>
      <c r="B1436" s="816"/>
      <c r="C1436" s="44"/>
      <c r="D1436" s="44"/>
      <c r="E1436" s="44"/>
      <c r="F1436" s="12"/>
      <c r="G1436" s="18" t="s">
        <v>22</v>
      </c>
      <c r="H1436" s="127"/>
      <c r="I1436" s="86"/>
      <c r="J1436" s="73"/>
    </row>
    <row r="1437" spans="1:10" ht="15" thickBot="1" x14ac:dyDescent="0.4">
      <c r="A1437" s="801"/>
      <c r="B1437" s="816"/>
      <c r="C1437" s="44"/>
      <c r="D1437" s="44"/>
      <c r="E1437" s="44"/>
      <c r="F1437" s="12"/>
      <c r="G1437" s="17" t="s">
        <v>19</v>
      </c>
      <c r="H1437" s="127"/>
      <c r="I1437" s="86"/>
      <c r="J1437" s="73"/>
    </row>
    <row r="1438" spans="1:10" ht="15" customHeight="1" thickBot="1" x14ac:dyDescent="0.4">
      <c r="A1438" s="801"/>
      <c r="B1438" s="816"/>
      <c r="C1438" s="44"/>
      <c r="D1438" s="44"/>
      <c r="E1438" s="44"/>
      <c r="F1438" s="12"/>
      <c r="G1438" s="18" t="s">
        <v>21</v>
      </c>
      <c r="H1438" s="127"/>
      <c r="I1438" s="86"/>
      <c r="J1438" s="73"/>
    </row>
    <row r="1439" spans="1:10" ht="15" thickBot="1" x14ac:dyDescent="0.4">
      <c r="A1439" s="801"/>
      <c r="B1439" s="816"/>
      <c r="C1439" s="44"/>
      <c r="D1439" s="44"/>
      <c r="E1439" s="44"/>
      <c r="F1439" s="12"/>
      <c r="G1439" s="17" t="s">
        <v>401</v>
      </c>
      <c r="H1439" s="127"/>
      <c r="I1439" s="86"/>
      <c r="J1439" s="73"/>
    </row>
    <row r="1440" spans="1:10" ht="15" customHeight="1" thickBot="1" x14ac:dyDescent="0.4">
      <c r="A1440" s="802"/>
      <c r="B1440" s="817"/>
      <c r="C1440" s="43">
        <f>SUM(C1432:C1439)</f>
        <v>0</v>
      </c>
      <c r="D1440" s="43">
        <f>SUM(D1432:D1439)</f>
        <v>0</v>
      </c>
      <c r="E1440" s="43">
        <f>SUM(E1432:E1439)</f>
        <v>0</v>
      </c>
      <c r="F1440" s="12"/>
      <c r="G1440" s="19" t="s">
        <v>23</v>
      </c>
      <c r="H1440" s="127"/>
      <c r="I1440" s="86"/>
      <c r="J1440" s="73"/>
    </row>
    <row r="1441" spans="1:10" ht="15" customHeight="1" thickBot="1" x14ac:dyDescent="0.4">
      <c r="A1441" s="800" t="s">
        <v>99</v>
      </c>
      <c r="B1441" s="815" t="s">
        <v>414</v>
      </c>
      <c r="C1441" s="23"/>
      <c r="D1441" s="23"/>
      <c r="E1441" s="23"/>
      <c r="F1441" s="76"/>
      <c r="G1441" s="13" t="s">
        <v>18</v>
      </c>
      <c r="H1441" s="77">
        <v>288724610</v>
      </c>
      <c r="I1441" s="99" t="s">
        <v>399</v>
      </c>
      <c r="J1441" s="73"/>
    </row>
    <row r="1442" spans="1:10" ht="15" thickBot="1" x14ac:dyDescent="0.4">
      <c r="A1442" s="801"/>
      <c r="B1442" s="816"/>
      <c r="C1442" s="44"/>
      <c r="D1442" s="44"/>
      <c r="E1442" s="44"/>
      <c r="F1442" s="12"/>
      <c r="G1442" s="17" t="s">
        <v>281</v>
      </c>
      <c r="H1442" s="127"/>
      <c r="I1442" s="86"/>
      <c r="J1442" s="73"/>
    </row>
    <row r="1443" spans="1:10" ht="15" thickBot="1" x14ac:dyDescent="0.4">
      <c r="A1443" s="801"/>
      <c r="B1443" s="816"/>
      <c r="C1443" s="44"/>
      <c r="D1443" s="44"/>
      <c r="E1443" s="44"/>
      <c r="F1443" s="12"/>
      <c r="G1443" s="18" t="s">
        <v>20</v>
      </c>
      <c r="H1443" s="127"/>
      <c r="I1443" s="86"/>
      <c r="J1443" s="73"/>
    </row>
    <row r="1444" spans="1:10" ht="15" thickBot="1" x14ac:dyDescent="0.4">
      <c r="A1444" s="801"/>
      <c r="B1444" s="816"/>
      <c r="C1444" s="44"/>
      <c r="D1444" s="44"/>
      <c r="E1444" s="44"/>
      <c r="F1444" s="12"/>
      <c r="G1444" s="17" t="s">
        <v>400</v>
      </c>
      <c r="H1444" s="127"/>
      <c r="I1444" s="86"/>
      <c r="J1444" s="73"/>
    </row>
    <row r="1445" spans="1:10" ht="15" thickBot="1" x14ac:dyDescent="0.4">
      <c r="A1445" s="801"/>
      <c r="B1445" s="816"/>
      <c r="C1445" s="44"/>
      <c r="D1445" s="44"/>
      <c r="E1445" s="44"/>
      <c r="F1445" s="12"/>
      <c r="G1445" s="18" t="s">
        <v>22</v>
      </c>
      <c r="H1445" s="127"/>
      <c r="I1445" s="86"/>
      <c r="J1445" s="73"/>
    </row>
    <row r="1446" spans="1:10" ht="15" thickBot="1" x14ac:dyDescent="0.4">
      <c r="A1446" s="801"/>
      <c r="B1446" s="816"/>
      <c r="C1446" s="44"/>
      <c r="D1446" s="44"/>
      <c r="E1446" s="44"/>
      <c r="F1446" s="12"/>
      <c r="G1446" s="17" t="s">
        <v>19</v>
      </c>
      <c r="H1446" s="127"/>
      <c r="I1446" s="86"/>
      <c r="J1446" s="73"/>
    </row>
    <row r="1447" spans="1:10" ht="15" thickBot="1" x14ac:dyDescent="0.4">
      <c r="A1447" s="801"/>
      <c r="B1447" s="816"/>
      <c r="C1447" s="44"/>
      <c r="D1447" s="44"/>
      <c r="E1447" s="44"/>
      <c r="F1447" s="12"/>
      <c r="G1447" s="18" t="s">
        <v>21</v>
      </c>
      <c r="H1447" s="127"/>
      <c r="I1447" s="86"/>
      <c r="J1447" s="73"/>
    </row>
    <row r="1448" spans="1:10" ht="15" thickBot="1" x14ac:dyDescent="0.4">
      <c r="A1448" s="801"/>
      <c r="B1448" s="816"/>
      <c r="C1448" s="44"/>
      <c r="D1448" s="44"/>
      <c r="E1448" s="44"/>
      <c r="F1448" s="12"/>
      <c r="G1448" s="17" t="s">
        <v>401</v>
      </c>
      <c r="H1448" s="127"/>
      <c r="I1448" s="86"/>
      <c r="J1448" s="73"/>
    </row>
    <row r="1449" spans="1:10" ht="15" thickBot="1" x14ac:dyDescent="0.4">
      <c r="A1449" s="801"/>
      <c r="B1449" s="816"/>
      <c r="C1449" s="44"/>
      <c r="D1449" s="44"/>
      <c r="E1449" s="44"/>
      <c r="F1449" s="12"/>
      <c r="G1449" s="128" t="s">
        <v>523</v>
      </c>
      <c r="H1449" s="127"/>
      <c r="I1449" s="86"/>
      <c r="J1449" s="73"/>
    </row>
    <row r="1450" spans="1:10" ht="15" thickBot="1" x14ac:dyDescent="0.4">
      <c r="A1450" s="802"/>
      <c r="B1450" s="817"/>
      <c r="C1450" s="43">
        <f>SUM(C1441:C1448)</f>
        <v>0</v>
      </c>
      <c r="D1450" s="43">
        <f>SUM(D1441:D1448)</f>
        <v>0</v>
      </c>
      <c r="E1450" s="43">
        <f>SUM(E1441:E1448)</f>
        <v>0</v>
      </c>
      <c r="F1450" s="12"/>
      <c r="G1450" s="19" t="s">
        <v>23</v>
      </c>
      <c r="H1450" s="127"/>
      <c r="I1450" s="86"/>
      <c r="J1450" s="73"/>
    </row>
    <row r="1451" spans="1:10" ht="15" thickBot="1" x14ac:dyDescent="0.4">
      <c r="A1451" s="48"/>
      <c r="B1451" s="55" t="s">
        <v>102</v>
      </c>
      <c r="C1451" s="56"/>
      <c r="D1451" s="56"/>
      <c r="E1451" s="56"/>
      <c r="F1451" s="56"/>
      <c r="G1451" s="43"/>
      <c r="H1451" s="45"/>
      <c r="I1451" s="45"/>
      <c r="J1451" s="73"/>
    </row>
    <row r="1452" spans="1:10" ht="15" thickBot="1" x14ac:dyDescent="0.4">
      <c r="A1452" s="59"/>
      <c r="B1452" s="60" t="s">
        <v>595</v>
      </c>
      <c r="C1452" s="61">
        <f>C1453-C1407</f>
        <v>102684.8</v>
      </c>
      <c r="D1452" s="61">
        <f>D1453-D1407</f>
        <v>107945.2</v>
      </c>
      <c r="E1452" s="61">
        <f>E1453-E1407</f>
        <v>112349.69999999998</v>
      </c>
      <c r="F1452" s="62"/>
      <c r="G1452" s="60"/>
      <c r="H1452" s="63"/>
      <c r="I1452" s="64"/>
      <c r="J1452" s="73"/>
    </row>
    <row r="1453" spans="1:10" ht="15" thickBot="1" x14ac:dyDescent="0.4">
      <c r="A1453" s="65"/>
      <c r="B1453" s="66" t="s">
        <v>447</v>
      </c>
      <c r="C1453" s="67">
        <f>C1339+C1362+C1371+C1387+C1396+C1408+C1417+C1428+C1440+C1450</f>
        <v>102684.8</v>
      </c>
      <c r="D1453" s="67">
        <f>D1339+D1362+D1371+D1387+D1396+D1408+D1417+D1428+D1440+D1450</f>
        <v>107945.2</v>
      </c>
      <c r="E1453" s="67">
        <f>E1339+E1362+E1371+E1387+E1396+E1408+E1417+E1428+E1440+E1450</f>
        <v>112349.69999999998</v>
      </c>
      <c r="F1453" s="68"/>
      <c r="G1453" s="69"/>
      <c r="H1453" s="70"/>
      <c r="I1453" s="71"/>
      <c r="J1453" s="73"/>
    </row>
    <row r="1454" spans="1:10" x14ac:dyDescent="0.35">
      <c r="A1454" s="73"/>
      <c r="B1454" s="73"/>
      <c r="C1454" s="73"/>
      <c r="D1454" s="73"/>
      <c r="E1454" s="73"/>
      <c r="F1454" s="73"/>
      <c r="G1454" s="73"/>
      <c r="H1454" s="73"/>
      <c r="I1454" s="73"/>
      <c r="J1454" s="73"/>
    </row>
    <row r="1455" spans="1:10" ht="31.5" customHeight="1" thickBot="1" x14ac:dyDescent="0.4">
      <c r="A1455" s="847" t="s">
        <v>1729</v>
      </c>
      <c r="B1455" s="848"/>
      <c r="C1455" s="848"/>
      <c r="D1455" s="848"/>
      <c r="E1455" s="848"/>
      <c r="F1455" s="848"/>
      <c r="G1455" s="848"/>
      <c r="H1455" s="848"/>
      <c r="I1455" s="848"/>
      <c r="J1455" s="73"/>
    </row>
    <row r="1456" spans="1:10" ht="58" thickBot="1" x14ac:dyDescent="0.4">
      <c r="A1456" s="8" t="s">
        <v>5</v>
      </c>
      <c r="B1456" s="9" t="s">
        <v>586</v>
      </c>
      <c r="C1456" s="9" t="s">
        <v>11</v>
      </c>
      <c r="D1456" s="9" t="s">
        <v>574</v>
      </c>
      <c r="E1456" s="9" t="s">
        <v>674</v>
      </c>
      <c r="F1456" s="9" t="s">
        <v>6</v>
      </c>
      <c r="G1456" s="9" t="s">
        <v>17</v>
      </c>
      <c r="H1456" s="9" t="s">
        <v>12</v>
      </c>
      <c r="I1456" s="9" t="s">
        <v>34</v>
      </c>
      <c r="J1456" s="73"/>
    </row>
    <row r="1457" spans="1:10" ht="15" thickBot="1" x14ac:dyDescent="0.4">
      <c r="A1457" s="10">
        <v>1</v>
      </c>
      <c r="B1457" s="11">
        <v>2</v>
      </c>
      <c r="C1457" s="11">
        <v>3</v>
      </c>
      <c r="D1457" s="11">
        <v>4</v>
      </c>
      <c r="E1457" s="11">
        <v>5</v>
      </c>
      <c r="F1457" s="11">
        <v>6</v>
      </c>
      <c r="G1457" s="11">
        <v>7</v>
      </c>
      <c r="H1457" s="11">
        <v>8</v>
      </c>
      <c r="I1457" s="11">
        <v>9</v>
      </c>
      <c r="J1457" s="73"/>
    </row>
    <row r="1458" spans="1:10" ht="26.5" thickBot="1" x14ac:dyDescent="0.4">
      <c r="A1458" s="34" t="s">
        <v>15</v>
      </c>
      <c r="B1458" s="35" t="s">
        <v>126</v>
      </c>
      <c r="C1458" s="36"/>
      <c r="D1458" s="36"/>
      <c r="E1458" s="36"/>
      <c r="F1458" s="37" t="s">
        <v>125</v>
      </c>
      <c r="G1458" s="35"/>
      <c r="H1458" s="36"/>
      <c r="I1458" s="36"/>
      <c r="J1458" s="73"/>
    </row>
    <row r="1459" spans="1:10" ht="15" thickBot="1" x14ac:dyDescent="0.4">
      <c r="A1459" s="38" t="s">
        <v>14</v>
      </c>
      <c r="B1459" s="39" t="s">
        <v>423</v>
      </c>
      <c r="C1459" s="40"/>
      <c r="D1459" s="40"/>
      <c r="E1459" s="40"/>
      <c r="F1459" s="41"/>
      <c r="G1459" s="39"/>
      <c r="H1459" s="40"/>
      <c r="I1459" s="40"/>
      <c r="J1459" s="73"/>
    </row>
    <row r="1460" spans="1:10" ht="15" thickBot="1" x14ac:dyDescent="0.4">
      <c r="A1460" s="801" t="s">
        <v>78</v>
      </c>
      <c r="B1460" s="815" t="s">
        <v>426</v>
      </c>
      <c r="C1460" s="53"/>
      <c r="D1460" s="53"/>
      <c r="E1460" s="53"/>
      <c r="F1460" s="12"/>
      <c r="G1460" s="44" t="s">
        <v>18</v>
      </c>
      <c r="H1460" s="45">
        <v>288724610</v>
      </c>
      <c r="I1460" s="86">
        <v>0</v>
      </c>
      <c r="J1460" s="73"/>
    </row>
    <row r="1461" spans="1:10" ht="15" thickBot="1" x14ac:dyDescent="0.4">
      <c r="A1461" s="801"/>
      <c r="B1461" s="816"/>
      <c r="C1461" s="44"/>
      <c r="D1461" s="44"/>
      <c r="E1461" s="44"/>
      <c r="F1461" s="12"/>
      <c r="G1461" s="44" t="s">
        <v>281</v>
      </c>
      <c r="H1461" s="45"/>
      <c r="I1461" s="86"/>
      <c r="J1461" s="73"/>
    </row>
    <row r="1462" spans="1:10" ht="15" thickBot="1" x14ac:dyDescent="0.4">
      <c r="A1462" s="801"/>
      <c r="B1462" s="816"/>
      <c r="C1462" s="44"/>
      <c r="D1462" s="44"/>
      <c r="E1462" s="44"/>
      <c r="F1462" s="12"/>
      <c r="G1462" s="44" t="s">
        <v>20</v>
      </c>
      <c r="H1462" s="45"/>
      <c r="I1462" s="86"/>
      <c r="J1462" s="73"/>
    </row>
    <row r="1463" spans="1:10" ht="15" thickBot="1" x14ac:dyDescent="0.4">
      <c r="A1463" s="801"/>
      <c r="B1463" s="816"/>
      <c r="C1463" s="44"/>
      <c r="D1463" s="44"/>
      <c r="E1463" s="44"/>
      <c r="F1463" s="12"/>
      <c r="G1463" s="44" t="s">
        <v>19</v>
      </c>
      <c r="H1463" s="45"/>
      <c r="I1463" s="86"/>
      <c r="J1463" s="73"/>
    </row>
    <row r="1464" spans="1:10" ht="15" thickBot="1" x14ac:dyDescent="0.4">
      <c r="A1464" s="801"/>
      <c r="B1464" s="816"/>
      <c r="C1464" s="44"/>
      <c r="D1464" s="44"/>
      <c r="E1464" s="44"/>
      <c r="F1464" s="12"/>
      <c r="G1464" s="44" t="s">
        <v>21</v>
      </c>
      <c r="H1464" s="47"/>
      <c r="I1464" s="86"/>
      <c r="J1464" s="73"/>
    </row>
    <row r="1465" spans="1:10" ht="15" thickBot="1" x14ac:dyDescent="0.4">
      <c r="A1465" s="802"/>
      <c r="B1465" s="817"/>
      <c r="C1465" s="42">
        <f>SUM(C1460:C1464)</f>
        <v>0</v>
      </c>
      <c r="D1465" s="42">
        <f>SUM(D1460:D1464)</f>
        <v>0</v>
      </c>
      <c r="E1465" s="42">
        <f>SUM(E1460:E1464)</f>
        <v>0</v>
      </c>
      <c r="F1465" s="46"/>
      <c r="G1465" s="43" t="s">
        <v>23</v>
      </c>
      <c r="H1465" s="47"/>
      <c r="I1465" s="86"/>
      <c r="J1465" s="73"/>
    </row>
    <row r="1466" spans="1:10" ht="15" thickBot="1" x14ac:dyDescent="0.4">
      <c r="A1466" s="801" t="s">
        <v>24</v>
      </c>
      <c r="B1466" s="815" t="s">
        <v>425</v>
      </c>
      <c r="C1466" s="53">
        <v>25</v>
      </c>
      <c r="D1466" s="53">
        <v>30</v>
      </c>
      <c r="E1466" s="53">
        <v>30</v>
      </c>
      <c r="F1466" s="12"/>
      <c r="G1466" s="44" t="s">
        <v>18</v>
      </c>
      <c r="H1466" s="45">
        <v>288724610</v>
      </c>
      <c r="I1466" s="86">
        <v>0</v>
      </c>
      <c r="J1466" s="73"/>
    </row>
    <row r="1467" spans="1:10" ht="15" thickBot="1" x14ac:dyDescent="0.4">
      <c r="A1467" s="801"/>
      <c r="B1467" s="816"/>
      <c r="C1467" s="53"/>
      <c r="D1467" s="53"/>
      <c r="E1467" s="53"/>
      <c r="F1467" s="12"/>
      <c r="G1467" s="44" t="s">
        <v>281</v>
      </c>
      <c r="H1467" s="45"/>
      <c r="I1467" s="86"/>
      <c r="J1467" s="73"/>
    </row>
    <row r="1468" spans="1:10" ht="15" thickBot="1" x14ac:dyDescent="0.4">
      <c r="A1468" s="801"/>
      <c r="B1468" s="816"/>
      <c r="C1468" s="53"/>
      <c r="D1468" s="53"/>
      <c r="E1468" s="53"/>
      <c r="F1468" s="12"/>
      <c r="G1468" s="44" t="s">
        <v>20</v>
      </c>
      <c r="H1468" s="45"/>
      <c r="I1468" s="86"/>
      <c r="J1468" s="73"/>
    </row>
    <row r="1469" spans="1:10" ht="15" thickBot="1" x14ac:dyDescent="0.4">
      <c r="A1469" s="801"/>
      <c r="B1469" s="816"/>
      <c r="C1469" s="53"/>
      <c r="D1469" s="53"/>
      <c r="E1469" s="53"/>
      <c r="F1469" s="12"/>
      <c r="G1469" s="44" t="s">
        <v>19</v>
      </c>
      <c r="H1469" s="45"/>
      <c r="I1469" s="86"/>
      <c r="J1469" s="73"/>
    </row>
    <row r="1470" spans="1:10" ht="15" thickBot="1" x14ac:dyDescent="0.4">
      <c r="A1470" s="801"/>
      <c r="B1470" s="816"/>
      <c r="C1470" s="53"/>
      <c r="D1470" s="53"/>
      <c r="E1470" s="53"/>
      <c r="F1470" s="12"/>
      <c r="G1470" s="44" t="s">
        <v>21</v>
      </c>
      <c r="H1470" s="47"/>
      <c r="I1470" s="86"/>
      <c r="J1470" s="73"/>
    </row>
    <row r="1471" spans="1:10" ht="15" thickBot="1" x14ac:dyDescent="0.4">
      <c r="A1471" s="802"/>
      <c r="B1471" s="817"/>
      <c r="C1471" s="42">
        <f>SUM(C1466:C1470)</f>
        <v>25</v>
      </c>
      <c r="D1471" s="42">
        <f>SUM(D1466:D1470)</f>
        <v>30</v>
      </c>
      <c r="E1471" s="42">
        <f>SUM(E1466:E1470)</f>
        <v>30</v>
      </c>
      <c r="F1471" s="46"/>
      <c r="G1471" s="43" t="s">
        <v>23</v>
      </c>
      <c r="H1471" s="47"/>
      <c r="I1471" s="86"/>
      <c r="J1471" s="73"/>
    </row>
    <row r="1472" spans="1:10" ht="15" thickBot="1" x14ac:dyDescent="0.4">
      <c r="A1472" s="801" t="s">
        <v>26</v>
      </c>
      <c r="B1472" s="815" t="s">
        <v>424</v>
      </c>
      <c r="C1472" s="53">
        <v>60.5</v>
      </c>
      <c r="D1472" s="53">
        <v>62.5</v>
      </c>
      <c r="E1472" s="53">
        <v>65.5</v>
      </c>
      <c r="F1472" s="12"/>
      <c r="G1472" s="44" t="s">
        <v>18</v>
      </c>
      <c r="H1472" s="45">
        <v>288724610</v>
      </c>
      <c r="I1472" s="86">
        <v>0</v>
      </c>
      <c r="J1472" s="73"/>
    </row>
    <row r="1473" spans="1:10" ht="15" thickBot="1" x14ac:dyDescent="0.4">
      <c r="A1473" s="801"/>
      <c r="B1473" s="816"/>
      <c r="C1473" s="53"/>
      <c r="D1473" s="53"/>
      <c r="E1473" s="53"/>
      <c r="F1473" s="12"/>
      <c r="G1473" s="44" t="s">
        <v>281</v>
      </c>
      <c r="H1473" s="45"/>
      <c r="I1473" s="86"/>
      <c r="J1473" s="73"/>
    </row>
    <row r="1474" spans="1:10" ht="15" thickBot="1" x14ac:dyDescent="0.4">
      <c r="A1474" s="801"/>
      <c r="B1474" s="816"/>
      <c r="C1474" s="53"/>
      <c r="D1474" s="53"/>
      <c r="E1474" s="53"/>
      <c r="F1474" s="12"/>
      <c r="G1474" s="44" t="s">
        <v>20</v>
      </c>
      <c r="H1474" s="45"/>
      <c r="I1474" s="86"/>
      <c r="J1474" s="73"/>
    </row>
    <row r="1475" spans="1:10" ht="15" thickBot="1" x14ac:dyDescent="0.4">
      <c r="A1475" s="801"/>
      <c r="B1475" s="816"/>
      <c r="C1475" s="53"/>
      <c r="D1475" s="53"/>
      <c r="E1475" s="53"/>
      <c r="F1475" s="12"/>
      <c r="G1475" s="44" t="s">
        <v>19</v>
      </c>
      <c r="H1475" s="45"/>
      <c r="I1475" s="86"/>
      <c r="J1475" s="73"/>
    </row>
    <row r="1476" spans="1:10" ht="15" thickBot="1" x14ac:dyDescent="0.4">
      <c r="A1476" s="801"/>
      <c r="B1476" s="816"/>
      <c r="C1476" s="53"/>
      <c r="D1476" s="53"/>
      <c r="E1476" s="53"/>
      <c r="F1476" s="12"/>
      <c r="G1476" s="44" t="s">
        <v>21</v>
      </c>
      <c r="H1476" s="47"/>
      <c r="I1476" s="86"/>
      <c r="J1476" s="73"/>
    </row>
    <row r="1477" spans="1:10" ht="15" thickBot="1" x14ac:dyDescent="0.4">
      <c r="A1477" s="802"/>
      <c r="B1477" s="817"/>
      <c r="C1477" s="42">
        <f>SUM(C1472:C1476)</f>
        <v>60.5</v>
      </c>
      <c r="D1477" s="42">
        <f>SUM(D1472:D1476)</f>
        <v>62.5</v>
      </c>
      <c r="E1477" s="42">
        <f>SUM(E1472:E1476)</f>
        <v>65.5</v>
      </c>
      <c r="F1477" s="46"/>
      <c r="G1477" s="43" t="s">
        <v>23</v>
      </c>
      <c r="H1477" s="47"/>
      <c r="I1477" s="86"/>
      <c r="J1477" s="73"/>
    </row>
    <row r="1478" spans="1:10" ht="26.5" thickBot="1" x14ac:dyDescent="0.4">
      <c r="A1478" s="34" t="s">
        <v>15</v>
      </c>
      <c r="B1478" s="35" t="s">
        <v>126</v>
      </c>
      <c r="C1478" s="36"/>
      <c r="D1478" s="36"/>
      <c r="E1478" s="36"/>
      <c r="F1478" s="37" t="s">
        <v>125</v>
      </c>
      <c r="G1478" s="35"/>
      <c r="H1478" s="36"/>
      <c r="I1478" s="36"/>
      <c r="J1478" s="73"/>
    </row>
    <row r="1479" spans="1:10" ht="39.5" thickBot="1" x14ac:dyDescent="0.4">
      <c r="A1479" s="38" t="s">
        <v>35</v>
      </c>
      <c r="B1479" s="39" t="s">
        <v>647</v>
      </c>
      <c r="C1479" s="40"/>
      <c r="D1479" s="40"/>
      <c r="E1479" s="40"/>
      <c r="F1479" s="41"/>
      <c r="G1479" s="39"/>
      <c r="H1479" s="40"/>
      <c r="I1479" s="40"/>
      <c r="J1479" s="73"/>
    </row>
    <row r="1480" spans="1:10" ht="15" thickBot="1" x14ac:dyDescent="0.4">
      <c r="A1480" s="801" t="s">
        <v>38</v>
      </c>
      <c r="B1480" s="815" t="s">
        <v>427</v>
      </c>
      <c r="C1480" s="44">
        <v>116.4</v>
      </c>
      <c r="D1480" s="53">
        <v>96.6</v>
      </c>
      <c r="E1480" s="53">
        <v>97.6</v>
      </c>
      <c r="F1480" s="12"/>
      <c r="G1480" s="44" t="s">
        <v>18</v>
      </c>
      <c r="H1480" s="45">
        <v>288724610</v>
      </c>
      <c r="I1480" s="86">
        <v>0</v>
      </c>
      <c r="J1480" s="73"/>
    </row>
    <row r="1481" spans="1:10" ht="15" thickBot="1" x14ac:dyDescent="0.4">
      <c r="A1481" s="801"/>
      <c r="B1481" s="816"/>
      <c r="C1481" s="44"/>
      <c r="D1481" s="53"/>
      <c r="E1481" s="53"/>
      <c r="F1481" s="12"/>
      <c r="G1481" s="44" t="s">
        <v>281</v>
      </c>
      <c r="H1481" s="45"/>
      <c r="I1481" s="86"/>
      <c r="J1481" s="73"/>
    </row>
    <row r="1482" spans="1:10" ht="15" thickBot="1" x14ac:dyDescent="0.4">
      <c r="A1482" s="801"/>
      <c r="B1482" s="816"/>
      <c r="C1482" s="44"/>
      <c r="D1482" s="53"/>
      <c r="E1482" s="53"/>
      <c r="F1482" s="12"/>
      <c r="G1482" s="44" t="s">
        <v>20</v>
      </c>
      <c r="H1482" s="45"/>
      <c r="I1482" s="86"/>
      <c r="J1482" s="73"/>
    </row>
    <row r="1483" spans="1:10" ht="15" thickBot="1" x14ac:dyDescent="0.4">
      <c r="A1483" s="801"/>
      <c r="B1483" s="816"/>
      <c r="C1483" s="44"/>
      <c r="D1483" s="53"/>
      <c r="E1483" s="53"/>
      <c r="F1483" s="12"/>
      <c r="G1483" s="44" t="s">
        <v>19</v>
      </c>
      <c r="H1483" s="45"/>
      <c r="I1483" s="86"/>
      <c r="J1483" s="73"/>
    </row>
    <row r="1484" spans="1:10" ht="15" thickBot="1" x14ac:dyDescent="0.4">
      <c r="A1484" s="801"/>
      <c r="B1484" s="816"/>
      <c r="C1484" s="44"/>
      <c r="D1484" s="53"/>
      <c r="E1484" s="53"/>
      <c r="F1484" s="12"/>
      <c r="G1484" s="44" t="s">
        <v>21</v>
      </c>
      <c r="H1484" s="47"/>
      <c r="I1484" s="86"/>
      <c r="J1484" s="73"/>
    </row>
    <row r="1485" spans="1:10" ht="15" thickBot="1" x14ac:dyDescent="0.4">
      <c r="A1485" s="802"/>
      <c r="B1485" s="817"/>
      <c r="C1485" s="43">
        <f>SUM(C1480:C1484)</f>
        <v>116.4</v>
      </c>
      <c r="D1485" s="42">
        <f>SUM(D1480:D1484)</f>
        <v>96.6</v>
      </c>
      <c r="E1485" s="42">
        <f>SUM(E1480:E1484)</f>
        <v>97.6</v>
      </c>
      <c r="F1485" s="46"/>
      <c r="G1485" s="43" t="s">
        <v>23</v>
      </c>
      <c r="H1485" s="47"/>
      <c r="I1485" s="86"/>
      <c r="J1485" s="73"/>
    </row>
    <row r="1486" spans="1:10" ht="15" thickBot="1" x14ac:dyDescent="0.4">
      <c r="A1486" s="801" t="s">
        <v>39</v>
      </c>
      <c r="B1486" s="815" t="s">
        <v>428</v>
      </c>
      <c r="C1486" s="44"/>
      <c r="D1486" s="44"/>
      <c r="E1486" s="44"/>
      <c r="F1486" s="12"/>
      <c r="G1486" s="44" t="s">
        <v>18</v>
      </c>
      <c r="H1486" s="45">
        <v>288724610</v>
      </c>
      <c r="I1486" s="86">
        <v>0</v>
      </c>
      <c r="J1486" s="73"/>
    </row>
    <row r="1487" spans="1:10" ht="15" thickBot="1" x14ac:dyDescent="0.4">
      <c r="A1487" s="801"/>
      <c r="B1487" s="816"/>
      <c r="C1487" s="44"/>
      <c r="D1487" s="44"/>
      <c r="E1487" s="44"/>
      <c r="F1487" s="12"/>
      <c r="G1487" s="44" t="s">
        <v>281</v>
      </c>
      <c r="H1487" s="45"/>
      <c r="I1487" s="86"/>
      <c r="J1487" s="73"/>
    </row>
    <row r="1488" spans="1:10" ht="15" thickBot="1" x14ac:dyDescent="0.4">
      <c r="A1488" s="801"/>
      <c r="B1488" s="816"/>
      <c r="C1488" s="44"/>
      <c r="D1488" s="44"/>
      <c r="E1488" s="44"/>
      <c r="F1488" s="12"/>
      <c r="G1488" s="44" t="s">
        <v>20</v>
      </c>
      <c r="H1488" s="45"/>
      <c r="I1488" s="86"/>
      <c r="J1488" s="73"/>
    </row>
    <row r="1489" spans="1:10" ht="15" thickBot="1" x14ac:dyDescent="0.4">
      <c r="A1489" s="801"/>
      <c r="B1489" s="816"/>
      <c r="C1489" s="44"/>
      <c r="D1489" s="44"/>
      <c r="E1489" s="44"/>
      <c r="F1489" s="12"/>
      <c r="G1489" s="44" t="s">
        <v>19</v>
      </c>
      <c r="H1489" s="45"/>
      <c r="I1489" s="86"/>
      <c r="J1489" s="73"/>
    </row>
    <row r="1490" spans="1:10" ht="15" thickBot="1" x14ac:dyDescent="0.4">
      <c r="A1490" s="801"/>
      <c r="B1490" s="816"/>
      <c r="C1490" s="44"/>
      <c r="D1490" s="44"/>
      <c r="E1490" s="44"/>
      <c r="F1490" s="12"/>
      <c r="G1490" s="44" t="s">
        <v>21</v>
      </c>
      <c r="H1490" s="47"/>
      <c r="I1490" s="86"/>
      <c r="J1490" s="73"/>
    </row>
    <row r="1491" spans="1:10" ht="15" thickBot="1" x14ac:dyDescent="0.4">
      <c r="A1491" s="802"/>
      <c r="B1491" s="817"/>
      <c r="C1491" s="42">
        <f>SUM(C1486:C1490)</f>
        <v>0</v>
      </c>
      <c r="D1491" s="42">
        <f>SUM(D1486:D1490)</f>
        <v>0</v>
      </c>
      <c r="E1491" s="42">
        <f>SUM(E1486:E1490)</f>
        <v>0</v>
      </c>
      <c r="F1491" s="46"/>
      <c r="G1491" s="43" t="s">
        <v>23</v>
      </c>
      <c r="H1491" s="47"/>
      <c r="I1491" s="86"/>
      <c r="J1491" s="73"/>
    </row>
    <row r="1492" spans="1:10" ht="15" thickBot="1" x14ac:dyDescent="0.4">
      <c r="A1492" s="801" t="s">
        <v>40</v>
      </c>
      <c r="B1492" s="815" t="s">
        <v>429</v>
      </c>
      <c r="C1492" s="53">
        <v>12</v>
      </c>
      <c r="D1492" s="44"/>
      <c r="E1492" s="44"/>
      <c r="F1492" s="12"/>
      <c r="G1492" s="44" t="s">
        <v>18</v>
      </c>
      <c r="H1492" s="45">
        <v>288724610</v>
      </c>
      <c r="I1492" s="86">
        <v>0</v>
      </c>
      <c r="J1492" s="73"/>
    </row>
    <row r="1493" spans="1:10" ht="15" thickBot="1" x14ac:dyDescent="0.4">
      <c r="A1493" s="801"/>
      <c r="B1493" s="816"/>
      <c r="C1493" s="44"/>
      <c r="D1493" s="44"/>
      <c r="E1493" s="44"/>
      <c r="F1493" s="12"/>
      <c r="G1493" s="44" t="s">
        <v>281</v>
      </c>
      <c r="H1493" s="45"/>
      <c r="I1493" s="86"/>
      <c r="J1493" s="73"/>
    </row>
    <row r="1494" spans="1:10" ht="15" thickBot="1" x14ac:dyDescent="0.4">
      <c r="A1494" s="801"/>
      <c r="B1494" s="816"/>
      <c r="C1494" s="44"/>
      <c r="D1494" s="44"/>
      <c r="E1494" s="44"/>
      <c r="F1494" s="12"/>
      <c r="G1494" s="44" t="s">
        <v>20</v>
      </c>
      <c r="H1494" s="45"/>
      <c r="I1494" s="86"/>
      <c r="J1494" s="73"/>
    </row>
    <row r="1495" spans="1:10" ht="15" thickBot="1" x14ac:dyDescent="0.4">
      <c r="A1495" s="801"/>
      <c r="B1495" s="816"/>
      <c r="C1495" s="44"/>
      <c r="D1495" s="44"/>
      <c r="E1495" s="44"/>
      <c r="F1495" s="12"/>
      <c r="G1495" s="44" t="s">
        <v>19</v>
      </c>
      <c r="H1495" s="45"/>
      <c r="I1495" s="86"/>
      <c r="J1495" s="73"/>
    </row>
    <row r="1496" spans="1:10" ht="15" thickBot="1" x14ac:dyDescent="0.4">
      <c r="A1496" s="801"/>
      <c r="B1496" s="816"/>
      <c r="C1496" s="44"/>
      <c r="D1496" s="44"/>
      <c r="E1496" s="44"/>
      <c r="F1496" s="12"/>
      <c r="G1496" s="44" t="s">
        <v>21</v>
      </c>
      <c r="H1496" s="47"/>
      <c r="I1496" s="86"/>
      <c r="J1496" s="73"/>
    </row>
    <row r="1497" spans="1:10" ht="15" thickBot="1" x14ac:dyDescent="0.4">
      <c r="A1497" s="801"/>
      <c r="B1497" s="816"/>
      <c r="C1497" s="53"/>
      <c r="D1497" s="44"/>
      <c r="E1497" s="44"/>
      <c r="F1497" s="12"/>
      <c r="G1497" s="44" t="s">
        <v>575</v>
      </c>
      <c r="H1497" s="47"/>
      <c r="I1497" s="86"/>
      <c r="J1497" s="73"/>
    </row>
    <row r="1498" spans="1:10" ht="15" thickBot="1" x14ac:dyDescent="0.4">
      <c r="A1498" s="802"/>
      <c r="B1498" s="817"/>
      <c r="C1498" s="42">
        <f>SUM(C1492:C1497)</f>
        <v>12</v>
      </c>
      <c r="D1498" s="42">
        <f>SUM(D1492:D1497)</f>
        <v>0</v>
      </c>
      <c r="E1498" s="42">
        <f>SUM(E1492:E1497)</f>
        <v>0</v>
      </c>
      <c r="F1498" s="46"/>
      <c r="G1498" s="43" t="s">
        <v>23</v>
      </c>
      <c r="H1498" s="47"/>
      <c r="I1498" s="86"/>
      <c r="J1498" s="73"/>
    </row>
    <row r="1499" spans="1:10" ht="26.5" thickBot="1" x14ac:dyDescent="0.4">
      <c r="A1499" s="34" t="s">
        <v>15</v>
      </c>
      <c r="B1499" s="35" t="s">
        <v>126</v>
      </c>
      <c r="C1499" s="36"/>
      <c r="D1499" s="36"/>
      <c r="E1499" s="36"/>
      <c r="F1499" s="37" t="s">
        <v>125</v>
      </c>
      <c r="G1499" s="35"/>
      <c r="H1499" s="36"/>
      <c r="I1499" s="36"/>
      <c r="J1499" s="73"/>
    </row>
    <row r="1500" spans="1:10" ht="91.5" thickBot="1" x14ac:dyDescent="0.4">
      <c r="A1500" s="38" t="s">
        <v>247</v>
      </c>
      <c r="B1500" s="39" t="s">
        <v>430</v>
      </c>
      <c r="C1500" s="40"/>
      <c r="D1500" s="40"/>
      <c r="E1500" s="40"/>
      <c r="F1500" s="41"/>
      <c r="G1500" s="39"/>
      <c r="H1500" s="40"/>
      <c r="I1500" s="40"/>
      <c r="J1500" s="73"/>
    </row>
    <row r="1501" spans="1:10" ht="15" thickBot="1" x14ac:dyDescent="0.4">
      <c r="A1501" s="801" t="s">
        <v>248</v>
      </c>
      <c r="B1501" s="815" t="s">
        <v>431</v>
      </c>
      <c r="C1501" s="53">
        <v>30</v>
      </c>
      <c r="D1501" s="53">
        <v>30</v>
      </c>
      <c r="E1501" s="53">
        <v>30</v>
      </c>
      <c r="F1501" s="12"/>
      <c r="G1501" s="44" t="s">
        <v>18</v>
      </c>
      <c r="H1501" s="45">
        <v>288724610</v>
      </c>
      <c r="I1501" s="86" t="s">
        <v>606</v>
      </c>
      <c r="J1501" s="73"/>
    </row>
    <row r="1502" spans="1:10" ht="15" thickBot="1" x14ac:dyDescent="0.4">
      <c r="A1502" s="801"/>
      <c r="B1502" s="816"/>
      <c r="C1502" s="53"/>
      <c r="D1502" s="53"/>
      <c r="E1502" s="53"/>
      <c r="F1502" s="12"/>
      <c r="G1502" s="44" t="s">
        <v>281</v>
      </c>
      <c r="H1502" s="45"/>
      <c r="I1502" s="86"/>
      <c r="J1502" s="73"/>
    </row>
    <row r="1503" spans="1:10" ht="15" thickBot="1" x14ac:dyDescent="0.4">
      <c r="A1503" s="801"/>
      <c r="B1503" s="816"/>
      <c r="C1503" s="53"/>
      <c r="D1503" s="53"/>
      <c r="E1503" s="53"/>
      <c r="F1503" s="12"/>
      <c r="G1503" s="44" t="s">
        <v>20</v>
      </c>
      <c r="H1503" s="45"/>
      <c r="I1503" s="86"/>
      <c r="J1503" s="73"/>
    </row>
    <row r="1504" spans="1:10" ht="15" thickBot="1" x14ac:dyDescent="0.4">
      <c r="A1504" s="801"/>
      <c r="B1504" s="816"/>
      <c r="C1504" s="53"/>
      <c r="D1504" s="53"/>
      <c r="E1504" s="53"/>
      <c r="F1504" s="12"/>
      <c r="G1504" s="44" t="s">
        <v>19</v>
      </c>
      <c r="H1504" s="45"/>
      <c r="I1504" s="86"/>
      <c r="J1504" s="73"/>
    </row>
    <row r="1505" spans="1:10" ht="15" thickBot="1" x14ac:dyDescent="0.4">
      <c r="A1505" s="801"/>
      <c r="B1505" s="816"/>
      <c r="C1505" s="53"/>
      <c r="D1505" s="53"/>
      <c r="E1505" s="53"/>
      <c r="F1505" s="12"/>
      <c r="G1505" s="44" t="s">
        <v>21</v>
      </c>
      <c r="H1505" s="47"/>
      <c r="I1505" s="86"/>
      <c r="J1505" s="73"/>
    </row>
    <row r="1506" spans="1:10" ht="15" thickBot="1" x14ac:dyDescent="0.4">
      <c r="A1506" s="802"/>
      <c r="B1506" s="817"/>
      <c r="C1506" s="42">
        <f>SUM(C1501:C1505)</f>
        <v>30</v>
      </c>
      <c r="D1506" s="42">
        <f>SUM(D1501:D1505)</f>
        <v>30</v>
      </c>
      <c r="E1506" s="42">
        <f>SUM(E1501:E1505)</f>
        <v>30</v>
      </c>
      <c r="F1506" s="46"/>
      <c r="G1506" s="43" t="s">
        <v>23</v>
      </c>
      <c r="H1506" s="47"/>
      <c r="I1506" s="86"/>
      <c r="J1506" s="73"/>
    </row>
    <row r="1507" spans="1:10" ht="15" customHeight="1" thickBot="1" x14ac:dyDescent="0.4">
      <c r="A1507" s="801" t="s">
        <v>279</v>
      </c>
      <c r="B1507" s="815" t="s">
        <v>607</v>
      </c>
      <c r="C1507" s="53">
        <v>26.5</v>
      </c>
      <c r="D1507" s="53">
        <v>19</v>
      </c>
      <c r="E1507" s="53">
        <v>19</v>
      </c>
      <c r="F1507" s="12"/>
      <c r="G1507" s="44" t="s">
        <v>18</v>
      </c>
      <c r="H1507" s="45">
        <v>288724610</v>
      </c>
      <c r="I1507" s="86">
        <v>0</v>
      </c>
      <c r="J1507" s="73"/>
    </row>
    <row r="1508" spans="1:10" ht="15" thickBot="1" x14ac:dyDescent="0.4">
      <c r="A1508" s="801"/>
      <c r="B1508" s="816"/>
      <c r="C1508" s="53"/>
      <c r="D1508" s="53"/>
      <c r="E1508" s="53"/>
      <c r="F1508" s="12"/>
      <c r="G1508" s="44" t="s">
        <v>281</v>
      </c>
      <c r="H1508" s="45"/>
      <c r="I1508" s="86"/>
      <c r="J1508" s="73"/>
    </row>
    <row r="1509" spans="1:10" ht="15" thickBot="1" x14ac:dyDescent="0.4">
      <c r="A1509" s="801"/>
      <c r="B1509" s="816"/>
      <c r="C1509" s="53"/>
      <c r="D1509" s="53"/>
      <c r="E1509" s="53"/>
      <c r="F1509" s="12"/>
      <c r="G1509" s="44" t="s">
        <v>20</v>
      </c>
      <c r="H1509" s="45"/>
      <c r="I1509" s="86"/>
      <c r="J1509" s="73"/>
    </row>
    <row r="1510" spans="1:10" ht="15" thickBot="1" x14ac:dyDescent="0.4">
      <c r="A1510" s="801"/>
      <c r="B1510" s="816"/>
      <c r="C1510" s="53"/>
      <c r="D1510" s="53"/>
      <c r="E1510" s="53"/>
      <c r="F1510" s="12"/>
      <c r="G1510" s="44" t="s">
        <v>19</v>
      </c>
      <c r="H1510" s="45"/>
      <c r="I1510" s="86"/>
      <c r="J1510" s="73"/>
    </row>
    <row r="1511" spans="1:10" ht="15" thickBot="1" x14ac:dyDescent="0.4">
      <c r="A1511" s="801"/>
      <c r="B1511" s="816"/>
      <c r="C1511" s="53"/>
      <c r="D1511" s="53"/>
      <c r="E1511" s="53"/>
      <c r="F1511" s="12"/>
      <c r="G1511" s="44" t="s">
        <v>21</v>
      </c>
      <c r="H1511" s="47"/>
      <c r="I1511" s="86"/>
      <c r="J1511" s="73"/>
    </row>
    <row r="1512" spans="1:10" ht="15" thickBot="1" x14ac:dyDescent="0.4">
      <c r="A1512" s="802"/>
      <c r="B1512" s="817"/>
      <c r="C1512" s="42">
        <f>SUM(C1507:C1511)</f>
        <v>26.5</v>
      </c>
      <c r="D1512" s="42">
        <f>SUM(D1507:D1511)</f>
        <v>19</v>
      </c>
      <c r="E1512" s="42">
        <f>SUM(E1507:E1511)</f>
        <v>19</v>
      </c>
      <c r="F1512" s="46"/>
      <c r="G1512" s="43" t="s">
        <v>23</v>
      </c>
      <c r="H1512" s="47"/>
      <c r="I1512" s="86"/>
      <c r="J1512" s="73"/>
    </row>
    <row r="1513" spans="1:10" ht="15" thickBot="1" x14ac:dyDescent="0.4">
      <c r="A1513" s="861" t="s">
        <v>377</v>
      </c>
      <c r="B1513" s="863" t="s">
        <v>1620</v>
      </c>
      <c r="C1513" s="53">
        <v>5</v>
      </c>
      <c r="D1513" s="53"/>
      <c r="E1513" s="53"/>
      <c r="F1513" s="12"/>
      <c r="G1513" s="44" t="s">
        <v>18</v>
      </c>
      <c r="H1513" s="45">
        <v>288724610</v>
      </c>
      <c r="I1513" s="86">
        <v>0</v>
      </c>
      <c r="J1513" s="73"/>
    </row>
    <row r="1514" spans="1:10" ht="15" thickBot="1" x14ac:dyDescent="0.4">
      <c r="A1514" s="861"/>
      <c r="B1514" s="864"/>
      <c r="C1514" s="53"/>
      <c r="D1514" s="53"/>
      <c r="E1514" s="53"/>
      <c r="F1514" s="12"/>
      <c r="G1514" s="44" t="s">
        <v>281</v>
      </c>
      <c r="H1514" s="45"/>
      <c r="I1514" s="86"/>
      <c r="J1514" s="73"/>
    </row>
    <row r="1515" spans="1:10" ht="15" thickBot="1" x14ac:dyDescent="0.4">
      <c r="A1515" s="861"/>
      <c r="B1515" s="864"/>
      <c r="C1515" s="53"/>
      <c r="D1515" s="53"/>
      <c r="E1515" s="53"/>
      <c r="F1515" s="12"/>
      <c r="G1515" s="44" t="s">
        <v>20</v>
      </c>
      <c r="H1515" s="45"/>
      <c r="I1515" s="86"/>
      <c r="J1515" s="73"/>
    </row>
    <row r="1516" spans="1:10" ht="15" thickBot="1" x14ac:dyDescent="0.4">
      <c r="A1516" s="861"/>
      <c r="B1516" s="864"/>
      <c r="C1516" s="53"/>
      <c r="D1516" s="53"/>
      <c r="E1516" s="53"/>
      <c r="F1516" s="12"/>
      <c r="G1516" s="44" t="s">
        <v>19</v>
      </c>
      <c r="H1516" s="45"/>
      <c r="I1516" s="86"/>
      <c r="J1516" s="73"/>
    </row>
    <row r="1517" spans="1:10" ht="15" thickBot="1" x14ac:dyDescent="0.4">
      <c r="A1517" s="861"/>
      <c r="B1517" s="864"/>
      <c r="C1517" s="53"/>
      <c r="D1517" s="53"/>
      <c r="E1517" s="53"/>
      <c r="F1517" s="12"/>
      <c r="G1517" s="44" t="s">
        <v>21</v>
      </c>
      <c r="H1517" s="47"/>
      <c r="I1517" s="86"/>
      <c r="J1517" s="73"/>
    </row>
    <row r="1518" spans="1:10" ht="15" thickBot="1" x14ac:dyDescent="0.4">
      <c r="A1518" s="862"/>
      <c r="B1518" s="865"/>
      <c r="C1518" s="42">
        <f>SUM(C1513:C1517)</f>
        <v>5</v>
      </c>
      <c r="D1518" s="42">
        <f>SUM(D1513:D1517)</f>
        <v>0</v>
      </c>
      <c r="E1518" s="42">
        <f>SUM(E1513:E1517)</f>
        <v>0</v>
      </c>
      <c r="F1518" s="46"/>
      <c r="G1518" s="43" t="s">
        <v>23</v>
      </c>
      <c r="H1518" s="47"/>
      <c r="I1518" s="86"/>
      <c r="J1518" s="73"/>
    </row>
    <row r="1519" spans="1:10" ht="15" thickBot="1" x14ac:dyDescent="0.4">
      <c r="A1519" s="48"/>
      <c r="B1519" s="55" t="s">
        <v>84</v>
      </c>
      <c r="C1519" s="56"/>
      <c r="D1519" s="56"/>
      <c r="E1519" s="56"/>
      <c r="F1519" s="56"/>
      <c r="G1519" s="43"/>
      <c r="H1519" s="45"/>
      <c r="I1519" s="45"/>
      <c r="J1519" s="73"/>
    </row>
    <row r="1520" spans="1:10" ht="15" thickBot="1" x14ac:dyDescent="0.4">
      <c r="A1520" s="65"/>
      <c r="B1520" s="66" t="s">
        <v>445</v>
      </c>
      <c r="C1520" s="67">
        <f>C1465+C1471+C1477+C1485+C1491+C1498+C1506+C1512+C1518</f>
        <v>275.39999999999998</v>
      </c>
      <c r="D1520" s="67">
        <f t="shared" ref="D1520:E1520" si="33">D1465+D1471+D1477+D1485+D1491+D1498+D1506+D1512+D1518</f>
        <v>238.1</v>
      </c>
      <c r="E1520" s="67">
        <f t="shared" si="33"/>
        <v>242.1</v>
      </c>
      <c r="F1520" s="68"/>
      <c r="G1520" s="69"/>
      <c r="H1520" s="70"/>
      <c r="I1520" s="71"/>
      <c r="J1520" s="73"/>
    </row>
    <row r="1521" spans="1:11" x14ac:dyDescent="0.35">
      <c r="A1521" s="73"/>
      <c r="B1521" s="73"/>
      <c r="C1521" s="73"/>
      <c r="D1521" s="73"/>
      <c r="E1521" s="73"/>
      <c r="F1521" s="73"/>
      <c r="G1521" s="73"/>
      <c r="H1521" s="73"/>
      <c r="I1521" s="73"/>
      <c r="J1521" s="73"/>
    </row>
    <row r="1522" spans="1:11" x14ac:dyDescent="0.35">
      <c r="A1522" s="73"/>
      <c r="B1522" s="73"/>
      <c r="C1522" s="73"/>
      <c r="D1522" s="73"/>
      <c r="E1522" s="73"/>
      <c r="F1522" s="73"/>
      <c r="G1522" s="73"/>
      <c r="H1522" s="73"/>
      <c r="I1522" s="73"/>
      <c r="J1522" s="73"/>
    </row>
    <row r="1523" spans="1:11" ht="37.5" customHeight="1" thickBot="1" x14ac:dyDescent="0.4">
      <c r="A1523" s="847" t="s">
        <v>1730</v>
      </c>
      <c r="B1523" s="848"/>
      <c r="C1523" s="848"/>
      <c r="D1523" s="848"/>
      <c r="E1523" s="848"/>
      <c r="F1523" s="848"/>
      <c r="G1523" s="848"/>
      <c r="H1523" s="848"/>
      <c r="I1523" s="848"/>
      <c r="J1523" s="73"/>
    </row>
    <row r="1524" spans="1:11" ht="58" thickBot="1" x14ac:dyDescent="0.4">
      <c r="A1524" s="8" t="s">
        <v>5</v>
      </c>
      <c r="B1524" s="9" t="s">
        <v>586</v>
      </c>
      <c r="C1524" s="9" t="s">
        <v>11</v>
      </c>
      <c r="D1524" s="9" t="s">
        <v>574</v>
      </c>
      <c r="E1524" s="9" t="s">
        <v>674</v>
      </c>
      <c r="F1524" s="9" t="s">
        <v>6</v>
      </c>
      <c r="G1524" s="9" t="s">
        <v>17</v>
      </c>
      <c r="H1524" s="9" t="s">
        <v>12</v>
      </c>
      <c r="I1524" s="9" t="s">
        <v>34</v>
      </c>
      <c r="J1524" s="73"/>
    </row>
    <row r="1525" spans="1:11" ht="15" thickBot="1" x14ac:dyDescent="0.4">
      <c r="A1525" s="10">
        <v>1</v>
      </c>
      <c r="B1525" s="11">
        <v>2</v>
      </c>
      <c r="C1525" s="11">
        <v>3</v>
      </c>
      <c r="D1525" s="11">
        <v>4</v>
      </c>
      <c r="E1525" s="11">
        <v>5</v>
      </c>
      <c r="F1525" s="11">
        <v>6</v>
      </c>
      <c r="G1525" s="11">
        <v>7</v>
      </c>
      <c r="H1525" s="11">
        <v>8</v>
      </c>
      <c r="I1525" s="11">
        <v>9</v>
      </c>
      <c r="J1525" s="73"/>
    </row>
    <row r="1526" spans="1:11" ht="26.5" thickBot="1" x14ac:dyDescent="0.4">
      <c r="A1526" s="34" t="s">
        <v>15</v>
      </c>
      <c r="B1526" s="35" t="s">
        <v>432</v>
      </c>
      <c r="C1526" s="36"/>
      <c r="D1526" s="36"/>
      <c r="E1526" s="36"/>
      <c r="F1526" s="37" t="s">
        <v>106</v>
      </c>
      <c r="G1526" s="35"/>
      <c r="H1526" s="36"/>
      <c r="I1526" s="36"/>
      <c r="J1526" s="73"/>
    </row>
    <row r="1527" spans="1:11" ht="26.5" thickBot="1" x14ac:dyDescent="0.4">
      <c r="A1527" s="38" t="s">
        <v>14</v>
      </c>
      <c r="B1527" s="39" t="s">
        <v>109</v>
      </c>
      <c r="C1527" s="40"/>
      <c r="D1527" s="40"/>
      <c r="E1527" s="40"/>
      <c r="F1527" s="41" t="s">
        <v>108</v>
      </c>
      <c r="G1527" s="39"/>
      <c r="H1527" s="40"/>
      <c r="I1527" s="40"/>
      <c r="J1527" s="73"/>
    </row>
    <row r="1528" spans="1:11" ht="15" customHeight="1" thickBot="1" x14ac:dyDescent="0.4">
      <c r="A1528" s="801" t="s">
        <v>78</v>
      </c>
      <c r="B1528" s="815" t="s">
        <v>434</v>
      </c>
      <c r="C1528" s="129"/>
      <c r="D1528" s="53"/>
      <c r="E1528" s="53"/>
      <c r="F1528" s="12"/>
      <c r="G1528" s="20" t="s">
        <v>18</v>
      </c>
      <c r="H1528" s="45">
        <v>288724610</v>
      </c>
      <c r="I1528" s="86" t="s">
        <v>435</v>
      </c>
      <c r="J1528" s="73"/>
    </row>
    <row r="1529" spans="1:11" ht="15" thickBot="1" x14ac:dyDescent="0.4">
      <c r="A1529" s="801"/>
      <c r="B1529" s="816"/>
      <c r="C1529" s="129">
        <v>3069.9</v>
      </c>
      <c r="D1529" s="129">
        <v>3071.2</v>
      </c>
      <c r="E1529" s="129">
        <v>3087</v>
      </c>
      <c r="F1529" s="139"/>
      <c r="G1529" s="20" t="s">
        <v>22</v>
      </c>
      <c r="H1529" s="45"/>
      <c r="I1529" s="86"/>
      <c r="J1529" s="73"/>
      <c r="K1529" s="175"/>
    </row>
    <row r="1530" spans="1:11" ht="15" thickBot="1" x14ac:dyDescent="0.4">
      <c r="A1530" s="801"/>
      <c r="B1530" s="816"/>
      <c r="C1530" s="177">
        <v>36690.800000000003</v>
      </c>
      <c r="D1530" s="129">
        <v>37410</v>
      </c>
      <c r="E1530" s="129">
        <v>37720</v>
      </c>
      <c r="F1530" s="12"/>
      <c r="G1530" s="20" t="s">
        <v>523</v>
      </c>
      <c r="H1530" s="45"/>
      <c r="I1530" s="86"/>
      <c r="J1530" s="73"/>
    </row>
    <row r="1531" spans="1:11" ht="15" thickBot="1" x14ac:dyDescent="0.4">
      <c r="A1531" s="801"/>
      <c r="B1531" s="816"/>
      <c r="C1531" s="129"/>
      <c r="D1531" s="129"/>
      <c r="E1531" s="129"/>
      <c r="F1531" s="12"/>
      <c r="G1531" s="20" t="s">
        <v>401</v>
      </c>
      <c r="H1531" s="45"/>
      <c r="I1531" s="86"/>
      <c r="J1531" s="73"/>
    </row>
    <row r="1532" spans="1:11" ht="15" thickBot="1" x14ac:dyDescent="0.4">
      <c r="A1532" s="801"/>
      <c r="B1532" s="816"/>
      <c r="C1532" s="129"/>
      <c r="D1532" s="129"/>
      <c r="E1532" s="129"/>
      <c r="F1532" s="12"/>
      <c r="G1532" s="21" t="s">
        <v>281</v>
      </c>
      <c r="H1532" s="45"/>
      <c r="I1532" s="86"/>
      <c r="J1532" s="73"/>
    </row>
    <row r="1533" spans="1:11" ht="15" thickBot="1" x14ac:dyDescent="0.4">
      <c r="A1533" s="801"/>
      <c r="B1533" s="816"/>
      <c r="C1533" s="129"/>
      <c r="D1533" s="129"/>
      <c r="E1533" s="129"/>
      <c r="F1533" s="12"/>
      <c r="G1533" s="20" t="s">
        <v>400</v>
      </c>
      <c r="H1533" s="47"/>
      <c r="I1533" s="86"/>
      <c r="J1533" s="73"/>
    </row>
    <row r="1534" spans="1:11" ht="15" thickBot="1" x14ac:dyDescent="0.4">
      <c r="A1534" s="801"/>
      <c r="B1534" s="816"/>
      <c r="C1534" s="129">
        <v>2</v>
      </c>
      <c r="D1534" s="129">
        <v>0.2</v>
      </c>
      <c r="E1534" s="129">
        <v>0.2</v>
      </c>
      <c r="F1534" s="12"/>
      <c r="G1534" s="20" t="s">
        <v>20</v>
      </c>
      <c r="H1534" s="47"/>
      <c r="I1534" s="86"/>
      <c r="J1534" s="73"/>
      <c r="K1534" s="175"/>
    </row>
    <row r="1535" spans="1:11" ht="15" thickBot="1" x14ac:dyDescent="0.4">
      <c r="A1535" s="801"/>
      <c r="B1535" s="816"/>
      <c r="C1535" s="129"/>
      <c r="D1535" s="129"/>
      <c r="E1535" s="129"/>
      <c r="F1535" s="12"/>
      <c r="G1535" s="20" t="s">
        <v>21</v>
      </c>
      <c r="H1535" s="47"/>
      <c r="I1535" s="86"/>
      <c r="J1535" s="73"/>
    </row>
    <row r="1536" spans="1:11" ht="15" thickBot="1" x14ac:dyDescent="0.4">
      <c r="A1536" s="801"/>
      <c r="B1536" s="816"/>
      <c r="C1536" s="129"/>
      <c r="D1536" s="129"/>
      <c r="E1536" s="129"/>
      <c r="F1536" s="12"/>
      <c r="G1536" s="22" t="s">
        <v>19</v>
      </c>
      <c r="H1536" s="47"/>
      <c r="I1536" s="86"/>
      <c r="J1536" s="73"/>
    </row>
    <row r="1537" spans="1:10" ht="15" thickBot="1" x14ac:dyDescent="0.4">
      <c r="A1537" s="802"/>
      <c r="B1537" s="817"/>
      <c r="C1537" s="130">
        <f>SUM(C1528:C1536)</f>
        <v>39762.700000000004</v>
      </c>
      <c r="D1537" s="130">
        <f t="shared" ref="D1537:E1537" si="34">SUM(D1528:D1536)</f>
        <v>40481.399999999994</v>
      </c>
      <c r="E1537" s="130">
        <f t="shared" si="34"/>
        <v>40807.199999999997</v>
      </c>
      <c r="F1537" s="46"/>
      <c r="G1537" s="43" t="s">
        <v>23</v>
      </c>
      <c r="H1537" s="47"/>
      <c r="I1537" s="86"/>
      <c r="J1537" s="73"/>
    </row>
    <row r="1538" spans="1:10" ht="15" customHeight="1" thickBot="1" x14ac:dyDescent="0.4">
      <c r="A1538" s="801" t="s">
        <v>24</v>
      </c>
      <c r="B1538" s="815" t="s">
        <v>436</v>
      </c>
      <c r="C1538" s="129">
        <v>10001.799999999999</v>
      </c>
      <c r="D1538" s="129">
        <v>10335</v>
      </c>
      <c r="E1538" s="129">
        <v>11200</v>
      </c>
      <c r="F1538" s="12"/>
      <c r="G1538" s="20" t="s">
        <v>18</v>
      </c>
      <c r="H1538" s="45">
        <v>288724610</v>
      </c>
      <c r="I1538" s="86" t="s">
        <v>435</v>
      </c>
      <c r="J1538" s="73"/>
    </row>
    <row r="1539" spans="1:10" ht="15" thickBot="1" x14ac:dyDescent="0.4">
      <c r="A1539" s="801"/>
      <c r="B1539" s="816"/>
      <c r="C1539" s="129"/>
      <c r="D1539" s="129"/>
      <c r="E1539" s="129"/>
      <c r="F1539" s="12"/>
      <c r="G1539" s="20" t="s">
        <v>22</v>
      </c>
      <c r="H1539" s="45"/>
      <c r="I1539" s="86"/>
      <c r="J1539" s="73"/>
    </row>
    <row r="1540" spans="1:10" ht="15" thickBot="1" x14ac:dyDescent="0.4">
      <c r="A1540" s="801"/>
      <c r="B1540" s="816"/>
      <c r="C1540" s="129"/>
      <c r="D1540" s="129"/>
      <c r="E1540" s="129"/>
      <c r="F1540" s="12"/>
      <c r="G1540" s="20" t="s">
        <v>401</v>
      </c>
      <c r="H1540" s="45"/>
      <c r="I1540" s="86"/>
      <c r="J1540" s="73"/>
    </row>
    <row r="1541" spans="1:10" ht="15" thickBot="1" x14ac:dyDescent="0.4">
      <c r="A1541" s="801"/>
      <c r="B1541" s="816"/>
      <c r="C1541" s="129"/>
      <c r="D1541" s="129"/>
      <c r="E1541" s="129"/>
      <c r="F1541" s="12"/>
      <c r="G1541" s="21" t="s">
        <v>281</v>
      </c>
      <c r="H1541" s="45"/>
      <c r="I1541" s="86"/>
      <c r="J1541" s="73"/>
    </row>
    <row r="1542" spans="1:10" ht="15" thickBot="1" x14ac:dyDescent="0.4">
      <c r="A1542" s="801"/>
      <c r="B1542" s="816"/>
      <c r="C1542" s="129"/>
      <c r="D1542" s="129"/>
      <c r="E1542" s="129"/>
      <c r="F1542" s="12"/>
      <c r="G1542" s="20" t="s">
        <v>400</v>
      </c>
      <c r="H1542" s="47"/>
      <c r="I1542" s="86"/>
      <c r="J1542" s="73"/>
    </row>
    <row r="1543" spans="1:10" ht="15" thickBot="1" x14ac:dyDescent="0.4">
      <c r="A1543" s="801"/>
      <c r="B1543" s="816"/>
      <c r="C1543" s="129"/>
      <c r="D1543" s="129"/>
      <c r="E1543" s="129"/>
      <c r="F1543" s="12"/>
      <c r="G1543" s="20" t="s">
        <v>20</v>
      </c>
      <c r="H1543" s="47"/>
      <c r="I1543" s="86"/>
      <c r="J1543" s="73"/>
    </row>
    <row r="1544" spans="1:10" ht="15" thickBot="1" x14ac:dyDescent="0.4">
      <c r="A1544" s="801"/>
      <c r="B1544" s="816"/>
      <c r="C1544" s="129"/>
      <c r="D1544" s="129"/>
      <c r="E1544" s="129"/>
      <c r="F1544" s="12"/>
      <c r="G1544" s="20" t="s">
        <v>21</v>
      </c>
      <c r="H1544" s="47"/>
      <c r="I1544" s="86"/>
      <c r="J1544" s="73"/>
    </row>
    <row r="1545" spans="1:10" ht="15" thickBot="1" x14ac:dyDescent="0.4">
      <c r="A1545" s="801"/>
      <c r="B1545" s="816"/>
      <c r="C1545" s="129"/>
      <c r="D1545" s="129"/>
      <c r="E1545" s="129"/>
      <c r="F1545" s="12"/>
      <c r="G1545" s="22" t="s">
        <v>19</v>
      </c>
      <c r="H1545" s="47"/>
      <c r="I1545" s="86"/>
      <c r="J1545" s="73"/>
    </row>
    <row r="1546" spans="1:10" ht="15" thickBot="1" x14ac:dyDescent="0.4">
      <c r="A1546" s="802"/>
      <c r="B1546" s="817"/>
      <c r="C1546" s="130">
        <f>SUM(C1538:C1545)</f>
        <v>10001.799999999999</v>
      </c>
      <c r="D1546" s="130">
        <f t="shared" ref="D1546:E1546" si="35">SUM(D1538:D1545)</f>
        <v>10335</v>
      </c>
      <c r="E1546" s="130">
        <f t="shared" si="35"/>
        <v>11200</v>
      </c>
      <c r="F1546" s="46"/>
      <c r="G1546" s="43" t="s">
        <v>23</v>
      </c>
      <c r="H1546" s="47"/>
      <c r="I1546" s="86"/>
      <c r="J1546" s="73"/>
    </row>
    <row r="1547" spans="1:10" ht="15" customHeight="1" thickBot="1" x14ac:dyDescent="0.4">
      <c r="A1547" s="801" t="s">
        <v>26</v>
      </c>
      <c r="B1547" s="815" t="s">
        <v>561</v>
      </c>
      <c r="C1547" s="129">
        <v>285.60000000000002</v>
      </c>
      <c r="D1547" s="129">
        <v>220.8</v>
      </c>
      <c r="E1547" s="129">
        <v>233</v>
      </c>
      <c r="F1547" s="12"/>
      <c r="G1547" s="20" t="s">
        <v>18</v>
      </c>
      <c r="H1547" s="45">
        <v>148209637</v>
      </c>
      <c r="I1547" s="86" t="s">
        <v>437</v>
      </c>
      <c r="J1547" s="73"/>
    </row>
    <row r="1548" spans="1:10" ht="15" thickBot="1" x14ac:dyDescent="0.4">
      <c r="A1548" s="801"/>
      <c r="B1548" s="816"/>
      <c r="C1548" s="129">
        <v>339.8</v>
      </c>
      <c r="D1548" s="129">
        <v>339.9</v>
      </c>
      <c r="E1548" s="129">
        <v>341.7</v>
      </c>
      <c r="F1548" s="12"/>
      <c r="G1548" s="20" t="s">
        <v>22</v>
      </c>
      <c r="H1548" s="45"/>
      <c r="I1548" s="86"/>
      <c r="J1548" s="73"/>
    </row>
    <row r="1549" spans="1:10" ht="15" thickBot="1" x14ac:dyDescent="0.4">
      <c r="A1549" s="801"/>
      <c r="B1549" s="816"/>
      <c r="C1549" s="129">
        <v>100.7</v>
      </c>
      <c r="D1549" s="129">
        <v>100.7</v>
      </c>
      <c r="E1549" s="129">
        <v>100.7</v>
      </c>
      <c r="F1549" s="12"/>
      <c r="G1549" s="20" t="s">
        <v>401</v>
      </c>
      <c r="H1549" s="45"/>
      <c r="I1549" s="86"/>
      <c r="J1549" s="73"/>
    </row>
    <row r="1550" spans="1:10" ht="15" thickBot="1" x14ac:dyDescent="0.4">
      <c r="A1550" s="801"/>
      <c r="B1550" s="816"/>
      <c r="C1550" s="129">
        <v>58.1</v>
      </c>
      <c r="D1550" s="129">
        <v>58.1</v>
      </c>
      <c r="E1550" s="129">
        <v>58.1</v>
      </c>
      <c r="F1550" s="12"/>
      <c r="G1550" s="21" t="s">
        <v>281</v>
      </c>
      <c r="H1550" s="45"/>
      <c r="I1550" s="86"/>
      <c r="J1550" s="73"/>
    </row>
    <row r="1551" spans="1:10" ht="15" thickBot="1" x14ac:dyDescent="0.4">
      <c r="A1551" s="801"/>
      <c r="B1551" s="816"/>
      <c r="C1551" s="129">
        <v>374.4</v>
      </c>
      <c r="D1551" s="129">
        <v>404.4</v>
      </c>
      <c r="E1551" s="129">
        <v>420.6</v>
      </c>
      <c r="F1551" s="12"/>
      <c r="G1551" s="20" t="s">
        <v>400</v>
      </c>
      <c r="H1551" s="47"/>
      <c r="I1551" s="86"/>
      <c r="J1551" s="73"/>
    </row>
    <row r="1552" spans="1:10" ht="15" thickBot="1" x14ac:dyDescent="0.4">
      <c r="A1552" s="801"/>
      <c r="B1552" s="816"/>
      <c r="C1552" s="129">
        <v>17.5</v>
      </c>
      <c r="D1552" s="129">
        <v>17.5</v>
      </c>
      <c r="E1552" s="129">
        <v>17.5</v>
      </c>
      <c r="F1552" s="12"/>
      <c r="G1552" s="20" t="s">
        <v>20</v>
      </c>
      <c r="H1552" s="47"/>
      <c r="I1552" s="86"/>
      <c r="J1552" s="73"/>
    </row>
    <row r="1553" spans="1:10" ht="15" thickBot="1" x14ac:dyDescent="0.4">
      <c r="A1553" s="801"/>
      <c r="B1553" s="816"/>
      <c r="C1553" s="129">
        <v>13.4</v>
      </c>
      <c r="D1553" s="129"/>
      <c r="E1553" s="129"/>
      <c r="F1553" s="12"/>
      <c r="G1553" s="20" t="s">
        <v>21</v>
      </c>
      <c r="H1553" s="47"/>
      <c r="I1553" s="86"/>
      <c r="J1553" s="73"/>
    </row>
    <row r="1554" spans="1:10" ht="15" thickBot="1" x14ac:dyDescent="0.4">
      <c r="A1554" s="801"/>
      <c r="B1554" s="816"/>
      <c r="C1554" s="129"/>
      <c r="D1554" s="129"/>
      <c r="E1554" s="129"/>
      <c r="F1554" s="12"/>
      <c r="G1554" s="22" t="s">
        <v>19</v>
      </c>
      <c r="H1554" s="47"/>
      <c r="I1554" s="86"/>
      <c r="J1554" s="73"/>
    </row>
    <row r="1555" spans="1:10" ht="15" thickBot="1" x14ac:dyDescent="0.4">
      <c r="A1555" s="802"/>
      <c r="B1555" s="817"/>
      <c r="C1555" s="130">
        <f>SUM(C1547:C1554)</f>
        <v>1189.5000000000002</v>
      </c>
      <c r="D1555" s="130">
        <f t="shared" ref="D1555:E1555" si="36">SUM(D1547:D1554)</f>
        <v>1141.4000000000001</v>
      </c>
      <c r="E1555" s="130">
        <f t="shared" si="36"/>
        <v>1171.6000000000001</v>
      </c>
      <c r="F1555" s="46"/>
      <c r="G1555" s="43" t="s">
        <v>23</v>
      </c>
      <c r="H1555" s="47"/>
      <c r="I1555" s="86"/>
      <c r="J1555" s="73"/>
    </row>
    <row r="1556" spans="1:10" ht="15" customHeight="1" thickBot="1" x14ac:dyDescent="0.4">
      <c r="A1556" s="801" t="s">
        <v>28</v>
      </c>
      <c r="B1556" s="815" t="s">
        <v>597</v>
      </c>
      <c r="C1556" s="129">
        <v>1075.9000000000001</v>
      </c>
      <c r="D1556" s="129">
        <v>1123.5</v>
      </c>
      <c r="E1556" s="129">
        <v>1185.3</v>
      </c>
      <c r="F1556" s="12"/>
      <c r="G1556" s="20" t="s">
        <v>18</v>
      </c>
      <c r="H1556" s="45">
        <v>248209780</v>
      </c>
      <c r="I1556" s="86" t="s">
        <v>437</v>
      </c>
      <c r="J1556" s="73"/>
    </row>
    <row r="1557" spans="1:10" ht="15" thickBot="1" x14ac:dyDescent="0.4">
      <c r="A1557" s="801"/>
      <c r="B1557" s="816"/>
      <c r="C1557" s="129">
        <v>769.9</v>
      </c>
      <c r="D1557" s="129">
        <v>770.2</v>
      </c>
      <c r="E1557" s="129">
        <v>774.2</v>
      </c>
      <c r="F1557" s="12"/>
      <c r="G1557" s="20" t="s">
        <v>22</v>
      </c>
      <c r="H1557" s="45"/>
      <c r="I1557" s="86"/>
      <c r="J1557" s="73"/>
    </row>
    <row r="1558" spans="1:10" ht="15" thickBot="1" x14ac:dyDescent="0.4">
      <c r="A1558" s="801"/>
      <c r="B1558" s="816"/>
      <c r="C1558" s="129"/>
      <c r="D1558" s="129"/>
      <c r="E1558" s="129"/>
      <c r="F1558" s="12"/>
      <c r="G1558" s="20" t="s">
        <v>401</v>
      </c>
      <c r="H1558" s="45"/>
      <c r="I1558" s="86"/>
      <c r="J1558" s="73"/>
    </row>
    <row r="1559" spans="1:10" ht="15" thickBot="1" x14ac:dyDescent="0.4">
      <c r="A1559" s="801"/>
      <c r="B1559" s="816"/>
      <c r="C1559" s="129">
        <v>132.4</v>
      </c>
      <c r="D1559" s="129">
        <v>135.69999999999999</v>
      </c>
      <c r="E1559" s="129">
        <v>138.69999999999999</v>
      </c>
      <c r="F1559" s="12"/>
      <c r="G1559" s="21" t="s">
        <v>281</v>
      </c>
      <c r="H1559" s="45"/>
      <c r="I1559" s="86"/>
      <c r="J1559" s="73"/>
    </row>
    <row r="1560" spans="1:10" ht="15" thickBot="1" x14ac:dyDescent="0.4">
      <c r="A1560" s="801"/>
      <c r="B1560" s="816"/>
      <c r="C1560" s="129"/>
      <c r="D1560" s="129"/>
      <c r="E1560" s="129"/>
      <c r="F1560" s="12"/>
      <c r="G1560" s="20" t="s">
        <v>400</v>
      </c>
      <c r="H1560" s="47"/>
      <c r="I1560" s="86"/>
      <c r="J1560" s="73"/>
    </row>
    <row r="1561" spans="1:10" ht="15" thickBot="1" x14ac:dyDescent="0.4">
      <c r="A1561" s="801"/>
      <c r="B1561" s="816"/>
      <c r="C1561" s="129">
        <v>61.9</v>
      </c>
      <c r="D1561" s="129">
        <v>61.9</v>
      </c>
      <c r="E1561" s="129">
        <v>61.9</v>
      </c>
      <c r="F1561" s="12"/>
      <c r="G1561" s="20" t="s">
        <v>20</v>
      </c>
      <c r="H1561" s="47"/>
      <c r="I1561" s="86"/>
      <c r="J1561" s="73"/>
    </row>
    <row r="1562" spans="1:10" ht="15" thickBot="1" x14ac:dyDescent="0.4">
      <c r="A1562" s="801"/>
      <c r="B1562" s="816"/>
      <c r="C1562" s="129">
        <v>46.4</v>
      </c>
      <c r="D1562" s="129"/>
      <c r="E1562" s="129"/>
      <c r="F1562" s="12"/>
      <c r="G1562" s="20" t="s">
        <v>21</v>
      </c>
      <c r="H1562" s="47"/>
      <c r="I1562" s="86"/>
      <c r="J1562" s="73"/>
    </row>
    <row r="1563" spans="1:10" ht="15" thickBot="1" x14ac:dyDescent="0.4">
      <c r="A1563" s="801"/>
      <c r="B1563" s="816"/>
      <c r="C1563" s="129"/>
      <c r="D1563" s="129"/>
      <c r="E1563" s="129"/>
      <c r="F1563" s="12"/>
      <c r="G1563" s="22" t="s">
        <v>19</v>
      </c>
      <c r="H1563" s="47"/>
      <c r="I1563" s="86"/>
      <c r="J1563" s="73"/>
    </row>
    <row r="1564" spans="1:10" ht="15" thickBot="1" x14ac:dyDescent="0.4">
      <c r="A1564" s="802"/>
      <c r="B1564" s="817"/>
      <c r="C1564" s="130">
        <f>SUM(C1556:C1563)</f>
        <v>2086.5000000000005</v>
      </c>
      <c r="D1564" s="130">
        <f t="shared" ref="D1564:E1564" si="37">SUM(D1556:D1563)</f>
        <v>2091.3000000000002</v>
      </c>
      <c r="E1564" s="130">
        <f t="shared" si="37"/>
        <v>2160.1</v>
      </c>
      <c r="F1564" s="46"/>
      <c r="G1564" s="43" t="s">
        <v>23</v>
      </c>
      <c r="H1564" s="47"/>
      <c r="I1564" s="86"/>
      <c r="J1564" s="73"/>
    </row>
    <row r="1565" spans="1:10" ht="15" customHeight="1" thickBot="1" x14ac:dyDescent="0.4">
      <c r="A1565" s="801" t="s">
        <v>29</v>
      </c>
      <c r="B1565" s="815" t="s">
        <v>439</v>
      </c>
      <c r="C1565" s="129">
        <v>276.5</v>
      </c>
      <c r="D1565" s="129">
        <v>297</v>
      </c>
      <c r="E1565" s="129">
        <v>313.3</v>
      </c>
      <c r="F1565" s="12"/>
      <c r="G1565" s="20" t="s">
        <v>18</v>
      </c>
      <c r="H1565" s="45">
        <v>304377560</v>
      </c>
      <c r="I1565" s="86" t="s">
        <v>437</v>
      </c>
      <c r="J1565" s="73"/>
    </row>
    <row r="1566" spans="1:10" ht="15" thickBot="1" x14ac:dyDescent="0.4">
      <c r="A1566" s="801"/>
      <c r="B1566" s="816"/>
      <c r="C1566" s="129"/>
      <c r="D1566" s="129"/>
      <c r="E1566" s="129"/>
      <c r="F1566" s="12"/>
      <c r="G1566" s="20" t="s">
        <v>22</v>
      </c>
      <c r="H1566" s="45"/>
      <c r="I1566" s="86"/>
      <c r="J1566" s="73"/>
    </row>
    <row r="1567" spans="1:10" ht="15" thickBot="1" x14ac:dyDescent="0.4">
      <c r="A1567" s="801"/>
      <c r="B1567" s="816"/>
      <c r="C1567" s="129"/>
      <c r="D1567" s="129"/>
      <c r="E1567" s="129"/>
      <c r="F1567" s="12"/>
      <c r="G1567" s="20" t="s">
        <v>401</v>
      </c>
      <c r="H1567" s="45"/>
      <c r="I1567" s="86"/>
      <c r="J1567" s="73"/>
    </row>
    <row r="1568" spans="1:10" ht="15" thickBot="1" x14ac:dyDescent="0.4">
      <c r="A1568" s="801"/>
      <c r="B1568" s="816"/>
      <c r="C1568" s="129"/>
      <c r="D1568" s="129"/>
      <c r="E1568" s="129"/>
      <c r="F1568" s="12"/>
      <c r="G1568" s="21" t="s">
        <v>281</v>
      </c>
      <c r="H1568" s="45"/>
      <c r="I1568" s="86"/>
      <c r="J1568" s="73"/>
    </row>
    <row r="1569" spans="1:10" ht="15" thickBot="1" x14ac:dyDescent="0.4">
      <c r="A1569" s="801"/>
      <c r="B1569" s="816"/>
      <c r="C1569" s="129"/>
      <c r="D1569" s="129"/>
      <c r="E1569" s="129"/>
      <c r="F1569" s="12"/>
      <c r="G1569" s="20" t="s">
        <v>400</v>
      </c>
      <c r="H1569" s="47"/>
      <c r="I1569" s="86"/>
      <c r="J1569" s="73"/>
    </row>
    <row r="1570" spans="1:10" ht="15" thickBot="1" x14ac:dyDescent="0.4">
      <c r="A1570" s="801"/>
      <c r="B1570" s="816"/>
      <c r="C1570" s="129">
        <v>10.4</v>
      </c>
      <c r="D1570" s="129">
        <v>10.4</v>
      </c>
      <c r="E1570" s="129">
        <v>10.4</v>
      </c>
      <c r="F1570" s="12"/>
      <c r="G1570" s="20" t="s">
        <v>20</v>
      </c>
      <c r="H1570" s="47"/>
      <c r="I1570" s="86"/>
      <c r="J1570" s="73"/>
    </row>
    <row r="1571" spans="1:10" ht="15" thickBot="1" x14ac:dyDescent="0.4">
      <c r="A1571" s="801"/>
      <c r="B1571" s="816"/>
      <c r="C1571" s="129"/>
      <c r="D1571" s="129"/>
      <c r="E1571" s="129"/>
      <c r="F1571" s="12"/>
      <c r="G1571" s="20" t="s">
        <v>21</v>
      </c>
      <c r="H1571" s="47"/>
      <c r="I1571" s="86"/>
      <c r="J1571" s="73"/>
    </row>
    <row r="1572" spans="1:10" ht="15" thickBot="1" x14ac:dyDescent="0.4">
      <c r="A1572" s="801"/>
      <c r="B1572" s="816"/>
      <c r="C1572" s="129">
        <v>62.7</v>
      </c>
      <c r="D1572" s="129">
        <v>62.7</v>
      </c>
      <c r="E1572" s="129">
        <v>7.2</v>
      </c>
      <c r="F1572" s="12"/>
      <c r="G1572" s="22" t="s">
        <v>19</v>
      </c>
      <c r="H1572" s="47"/>
      <c r="I1572" s="86"/>
      <c r="J1572" s="73"/>
    </row>
    <row r="1573" spans="1:10" ht="15" thickBot="1" x14ac:dyDescent="0.4">
      <c r="A1573" s="802"/>
      <c r="B1573" s="817"/>
      <c r="C1573" s="130">
        <f>SUM(C1565:C1572)</f>
        <v>349.59999999999997</v>
      </c>
      <c r="D1573" s="130">
        <f t="shared" ref="D1573:E1573" si="38">SUM(D1565:D1572)</f>
        <v>370.09999999999997</v>
      </c>
      <c r="E1573" s="130">
        <f t="shared" si="38"/>
        <v>330.9</v>
      </c>
      <c r="F1573" s="46"/>
      <c r="G1573" s="43" t="s">
        <v>23</v>
      </c>
      <c r="H1573" s="47"/>
      <c r="I1573" s="86"/>
      <c r="J1573" s="73"/>
    </row>
    <row r="1574" spans="1:10" ht="15" customHeight="1" thickBot="1" x14ac:dyDescent="0.4">
      <c r="A1574" s="801" t="s">
        <v>31</v>
      </c>
      <c r="B1574" s="815" t="s">
        <v>438</v>
      </c>
      <c r="C1574" s="129">
        <v>3407.5</v>
      </c>
      <c r="D1574" s="129">
        <v>3638.7</v>
      </c>
      <c r="E1574" s="129">
        <v>3838.8</v>
      </c>
      <c r="F1574" s="12"/>
      <c r="G1574" s="20" t="s">
        <v>18</v>
      </c>
      <c r="H1574" s="45">
        <v>300601541</v>
      </c>
      <c r="I1574" s="86" t="s">
        <v>437</v>
      </c>
      <c r="J1574" s="73"/>
    </row>
    <row r="1575" spans="1:10" ht="15" thickBot="1" x14ac:dyDescent="0.4">
      <c r="A1575" s="801"/>
      <c r="B1575" s="816"/>
      <c r="C1575" s="129">
        <v>1088.8</v>
      </c>
      <c r="D1575" s="129">
        <v>1089.3</v>
      </c>
      <c r="E1575" s="129">
        <v>1094.9000000000001</v>
      </c>
      <c r="F1575" s="12"/>
      <c r="G1575" s="20" t="s">
        <v>22</v>
      </c>
      <c r="H1575" s="45"/>
      <c r="I1575" s="86"/>
      <c r="J1575" s="73"/>
    </row>
    <row r="1576" spans="1:10" ht="15" thickBot="1" x14ac:dyDescent="0.4">
      <c r="A1576" s="801"/>
      <c r="B1576" s="816"/>
      <c r="C1576" s="129"/>
      <c r="D1576" s="129"/>
      <c r="E1576" s="129"/>
      <c r="F1576" s="12"/>
      <c r="G1576" s="20" t="s">
        <v>401</v>
      </c>
      <c r="H1576" s="45"/>
      <c r="I1576" s="86"/>
      <c r="J1576" s="73"/>
    </row>
    <row r="1577" spans="1:10" ht="15" thickBot="1" x14ac:dyDescent="0.4">
      <c r="A1577" s="801"/>
      <c r="B1577" s="816"/>
      <c r="C1577" s="129">
        <v>130</v>
      </c>
      <c r="D1577" s="129">
        <v>117</v>
      </c>
      <c r="E1577" s="129">
        <v>360</v>
      </c>
      <c r="F1577" s="12"/>
      <c r="G1577" s="21" t="s">
        <v>281</v>
      </c>
      <c r="H1577" s="45"/>
      <c r="I1577" s="86"/>
      <c r="J1577" s="73"/>
    </row>
    <row r="1578" spans="1:10" ht="15" thickBot="1" x14ac:dyDescent="0.4">
      <c r="A1578" s="801"/>
      <c r="B1578" s="816"/>
      <c r="C1578" s="129"/>
      <c r="D1578" s="129"/>
      <c r="E1578" s="129"/>
      <c r="F1578" s="12"/>
      <c r="G1578" s="20" t="s">
        <v>400</v>
      </c>
      <c r="H1578" s="47"/>
      <c r="I1578" s="86"/>
      <c r="J1578" s="73"/>
    </row>
    <row r="1579" spans="1:10" ht="15" thickBot="1" x14ac:dyDescent="0.4">
      <c r="A1579" s="801"/>
      <c r="B1579" s="816"/>
      <c r="C1579" s="129">
        <v>176.2</v>
      </c>
      <c r="D1579" s="129">
        <v>176.2</v>
      </c>
      <c r="E1579" s="129">
        <v>176.2</v>
      </c>
      <c r="F1579" s="12"/>
      <c r="G1579" s="20" t="s">
        <v>20</v>
      </c>
      <c r="H1579" s="47"/>
      <c r="I1579" s="86"/>
      <c r="J1579" s="73"/>
    </row>
    <row r="1580" spans="1:10" ht="15" thickBot="1" x14ac:dyDescent="0.4">
      <c r="A1580" s="801"/>
      <c r="B1580" s="816"/>
      <c r="C1580" s="129">
        <v>24.5</v>
      </c>
      <c r="D1580" s="129"/>
      <c r="E1580" s="129"/>
      <c r="F1580" s="12"/>
      <c r="G1580" s="20" t="s">
        <v>21</v>
      </c>
      <c r="H1580" s="47"/>
      <c r="I1580" s="86"/>
      <c r="J1580" s="73"/>
    </row>
    <row r="1581" spans="1:10" ht="15" thickBot="1" x14ac:dyDescent="0.4">
      <c r="A1581" s="801"/>
      <c r="B1581" s="816"/>
      <c r="C1581" s="129"/>
      <c r="D1581" s="129"/>
      <c r="E1581" s="129"/>
      <c r="F1581" s="12"/>
      <c r="G1581" s="22" t="s">
        <v>19</v>
      </c>
      <c r="H1581" s="47"/>
      <c r="I1581" s="86"/>
      <c r="J1581" s="73"/>
    </row>
    <row r="1582" spans="1:10" ht="15" thickBot="1" x14ac:dyDescent="0.4">
      <c r="A1582" s="802"/>
      <c r="B1582" s="817"/>
      <c r="C1582" s="130">
        <f>SUM(C1574:C1581)</f>
        <v>4827</v>
      </c>
      <c r="D1582" s="130">
        <f t="shared" ref="D1582:E1582" si="39">SUM(D1574:D1581)</f>
        <v>5021.2</v>
      </c>
      <c r="E1582" s="130">
        <f t="shared" si="39"/>
        <v>5469.9000000000005</v>
      </c>
      <c r="F1582" s="46"/>
      <c r="G1582" s="43" t="s">
        <v>23</v>
      </c>
      <c r="H1582" s="47"/>
      <c r="I1582" s="86"/>
      <c r="J1582" s="73"/>
    </row>
    <row r="1583" spans="1:10" ht="15" customHeight="1" thickBot="1" x14ac:dyDescent="0.4">
      <c r="A1583" s="801" t="s">
        <v>33</v>
      </c>
      <c r="B1583" s="815" t="s">
        <v>440</v>
      </c>
      <c r="C1583" s="129">
        <v>3410.6</v>
      </c>
      <c r="D1583" s="129">
        <v>3630.8</v>
      </c>
      <c r="E1583" s="129">
        <v>3776.4</v>
      </c>
      <c r="F1583" s="12"/>
      <c r="G1583" s="20" t="s">
        <v>18</v>
      </c>
      <c r="H1583" s="45">
        <v>288724610</v>
      </c>
      <c r="I1583" s="86" t="s">
        <v>437</v>
      </c>
      <c r="J1583" s="73"/>
    </row>
    <row r="1584" spans="1:10" ht="15" thickBot="1" x14ac:dyDescent="0.4">
      <c r="A1584" s="801"/>
      <c r="B1584" s="816"/>
      <c r="C1584" s="129"/>
      <c r="D1584" s="129"/>
      <c r="E1584" s="129"/>
      <c r="F1584" s="12"/>
      <c r="G1584" s="20" t="s">
        <v>22</v>
      </c>
      <c r="H1584" s="45"/>
      <c r="I1584" s="86"/>
      <c r="J1584" s="73"/>
    </row>
    <row r="1585" spans="1:10" ht="15" thickBot="1" x14ac:dyDescent="0.4">
      <c r="A1585" s="801"/>
      <c r="B1585" s="816"/>
      <c r="C1585" s="129"/>
      <c r="D1585" s="129"/>
      <c r="E1585" s="129"/>
      <c r="F1585" s="12"/>
      <c r="G1585" s="20" t="s">
        <v>401</v>
      </c>
      <c r="H1585" s="45"/>
      <c r="I1585" s="86"/>
      <c r="J1585" s="73"/>
    </row>
    <row r="1586" spans="1:10" ht="15" thickBot="1" x14ac:dyDescent="0.4">
      <c r="A1586" s="801"/>
      <c r="B1586" s="816"/>
      <c r="C1586" s="129"/>
      <c r="D1586" s="129"/>
      <c r="E1586" s="129"/>
      <c r="F1586" s="12"/>
      <c r="G1586" s="21" t="s">
        <v>281</v>
      </c>
      <c r="H1586" s="45"/>
      <c r="I1586" s="86"/>
      <c r="J1586" s="73"/>
    </row>
    <row r="1587" spans="1:10" ht="15" thickBot="1" x14ac:dyDescent="0.4">
      <c r="A1587" s="801"/>
      <c r="B1587" s="816"/>
      <c r="C1587" s="129"/>
      <c r="D1587" s="129"/>
      <c r="E1587" s="129"/>
      <c r="F1587" s="12"/>
      <c r="G1587" s="20" t="s">
        <v>400</v>
      </c>
      <c r="H1587" s="47"/>
      <c r="I1587" s="86"/>
      <c r="J1587" s="73"/>
    </row>
    <row r="1588" spans="1:10" ht="15" thickBot="1" x14ac:dyDescent="0.4">
      <c r="A1588" s="801"/>
      <c r="B1588" s="816"/>
      <c r="C1588" s="129">
        <v>441.1</v>
      </c>
      <c r="D1588" s="129">
        <v>441.1</v>
      </c>
      <c r="E1588" s="129">
        <v>441.1</v>
      </c>
      <c r="F1588" s="12"/>
      <c r="G1588" s="20" t="s">
        <v>20</v>
      </c>
      <c r="H1588" s="47"/>
      <c r="I1588" s="86"/>
      <c r="J1588" s="73"/>
    </row>
    <row r="1589" spans="1:10" ht="15" thickBot="1" x14ac:dyDescent="0.4">
      <c r="A1589" s="801"/>
      <c r="B1589" s="816"/>
      <c r="C1589" s="129"/>
      <c r="D1589" s="129"/>
      <c r="E1589" s="129"/>
      <c r="F1589" s="12"/>
      <c r="G1589" s="20" t="s">
        <v>21</v>
      </c>
      <c r="H1589" s="47"/>
      <c r="I1589" s="86"/>
      <c r="J1589" s="73"/>
    </row>
    <row r="1590" spans="1:10" ht="15" thickBot="1" x14ac:dyDescent="0.4">
      <c r="A1590" s="801"/>
      <c r="B1590" s="816"/>
      <c r="C1590" s="129"/>
      <c r="D1590" s="129"/>
      <c r="E1590" s="129"/>
      <c r="F1590" s="12"/>
      <c r="G1590" s="22" t="s">
        <v>19</v>
      </c>
      <c r="H1590" s="47"/>
      <c r="I1590" s="86"/>
      <c r="J1590" s="73"/>
    </row>
    <row r="1591" spans="1:10" ht="15" thickBot="1" x14ac:dyDescent="0.4">
      <c r="A1591" s="802"/>
      <c r="B1591" s="817"/>
      <c r="C1591" s="130">
        <f>SUM(C1583:C1590)</f>
        <v>3851.7</v>
      </c>
      <c r="D1591" s="130">
        <f t="shared" ref="D1591:E1591" si="40">SUM(D1583:D1590)</f>
        <v>4071.9</v>
      </c>
      <c r="E1591" s="130">
        <f t="shared" si="40"/>
        <v>4217.5</v>
      </c>
      <c r="F1591" s="46"/>
      <c r="G1591" s="43" t="s">
        <v>23</v>
      </c>
      <c r="H1591" s="47"/>
      <c r="I1591" s="86"/>
      <c r="J1591" s="73"/>
    </row>
    <row r="1592" spans="1:10" ht="15" customHeight="1" thickBot="1" x14ac:dyDescent="0.4">
      <c r="A1592" s="801" t="s">
        <v>309</v>
      </c>
      <c r="B1592" s="815" t="s">
        <v>441</v>
      </c>
      <c r="C1592" s="129"/>
      <c r="D1592" s="129"/>
      <c r="E1592" s="129"/>
      <c r="F1592" s="12"/>
      <c r="G1592" s="20" t="s">
        <v>18</v>
      </c>
      <c r="H1592" s="45">
        <v>288724610</v>
      </c>
      <c r="I1592" s="86" t="s">
        <v>437</v>
      </c>
      <c r="J1592" s="73"/>
    </row>
    <row r="1593" spans="1:10" ht="15" thickBot="1" x14ac:dyDescent="0.4">
      <c r="A1593" s="801"/>
      <c r="B1593" s="816"/>
      <c r="C1593" s="129"/>
      <c r="D1593" s="129"/>
      <c r="E1593" s="129"/>
      <c r="F1593" s="12"/>
      <c r="G1593" s="20" t="s">
        <v>22</v>
      </c>
      <c r="H1593" s="45"/>
      <c r="I1593" s="86"/>
      <c r="J1593" s="73"/>
    </row>
    <row r="1594" spans="1:10" ht="15" thickBot="1" x14ac:dyDescent="0.4">
      <c r="A1594" s="801"/>
      <c r="B1594" s="816"/>
      <c r="C1594" s="129"/>
      <c r="D1594" s="129"/>
      <c r="E1594" s="129"/>
      <c r="F1594" s="12"/>
      <c r="G1594" s="20" t="s">
        <v>401</v>
      </c>
      <c r="H1594" s="45"/>
      <c r="I1594" s="86"/>
      <c r="J1594" s="73"/>
    </row>
    <row r="1595" spans="1:10" ht="15" thickBot="1" x14ac:dyDescent="0.4">
      <c r="A1595" s="801"/>
      <c r="B1595" s="816"/>
      <c r="C1595" s="129"/>
      <c r="D1595" s="129"/>
      <c r="E1595" s="129"/>
      <c r="F1595" s="12"/>
      <c r="G1595" s="21" t="s">
        <v>281</v>
      </c>
      <c r="H1595" s="45"/>
      <c r="I1595" s="86"/>
      <c r="J1595" s="73"/>
    </row>
    <row r="1596" spans="1:10" ht="15" thickBot="1" x14ac:dyDescent="0.4">
      <c r="A1596" s="801"/>
      <c r="B1596" s="816"/>
      <c r="C1596" s="129"/>
      <c r="D1596" s="129"/>
      <c r="E1596" s="129"/>
      <c r="F1596" s="12"/>
      <c r="G1596" s="20" t="s">
        <v>400</v>
      </c>
      <c r="H1596" s="47"/>
      <c r="I1596" s="86"/>
      <c r="J1596" s="73"/>
    </row>
    <row r="1597" spans="1:10" ht="15" thickBot="1" x14ac:dyDescent="0.4">
      <c r="A1597" s="801"/>
      <c r="B1597" s="816"/>
      <c r="C1597" s="129">
        <v>31.4</v>
      </c>
      <c r="D1597" s="129">
        <v>31.4</v>
      </c>
      <c r="E1597" s="129">
        <v>31.4</v>
      </c>
      <c r="F1597" s="12"/>
      <c r="G1597" s="20" t="s">
        <v>20</v>
      </c>
      <c r="H1597" s="47"/>
      <c r="I1597" s="86"/>
      <c r="J1597" s="73"/>
    </row>
    <row r="1598" spans="1:10" ht="15" thickBot="1" x14ac:dyDescent="0.4">
      <c r="A1598" s="801"/>
      <c r="B1598" s="816"/>
      <c r="C1598" s="129"/>
      <c r="D1598" s="129"/>
      <c r="E1598" s="129"/>
      <c r="F1598" s="12"/>
      <c r="G1598" s="20" t="s">
        <v>21</v>
      </c>
      <c r="H1598" s="47"/>
      <c r="I1598" s="86"/>
      <c r="J1598" s="73"/>
    </row>
    <row r="1599" spans="1:10" ht="15" thickBot="1" x14ac:dyDescent="0.4">
      <c r="A1599" s="801"/>
      <c r="B1599" s="816"/>
      <c r="C1599" s="129"/>
      <c r="D1599" s="129"/>
      <c r="E1599" s="129"/>
      <c r="F1599" s="12"/>
      <c r="G1599" s="22" t="s">
        <v>19</v>
      </c>
      <c r="H1599" s="47"/>
      <c r="I1599" s="86"/>
      <c r="J1599" s="73"/>
    </row>
    <row r="1600" spans="1:10" ht="15" thickBot="1" x14ac:dyDescent="0.4">
      <c r="A1600" s="802"/>
      <c r="B1600" s="817"/>
      <c r="C1600" s="130">
        <f>SUM(C1592:C1599)</f>
        <v>31.4</v>
      </c>
      <c r="D1600" s="130">
        <f t="shared" ref="D1600:E1600" si="41">SUM(D1592:D1599)</f>
        <v>31.4</v>
      </c>
      <c r="E1600" s="130">
        <f t="shared" si="41"/>
        <v>31.4</v>
      </c>
      <c r="F1600" s="46"/>
      <c r="G1600" s="43" t="s">
        <v>23</v>
      </c>
      <c r="H1600" s="47"/>
      <c r="I1600" s="86"/>
      <c r="J1600" s="73"/>
    </row>
    <row r="1601" spans="1:10" ht="15" customHeight="1" thickBot="1" x14ac:dyDescent="0.4">
      <c r="A1601" s="801" t="s">
        <v>360</v>
      </c>
      <c r="B1601" s="815" t="s">
        <v>442</v>
      </c>
      <c r="C1601" s="129">
        <v>220</v>
      </c>
      <c r="D1601" s="129">
        <v>240</v>
      </c>
      <c r="E1601" s="129">
        <v>260</v>
      </c>
      <c r="F1601" s="12"/>
      <c r="G1601" s="20" t="s">
        <v>18</v>
      </c>
      <c r="H1601" s="45">
        <v>288724610</v>
      </c>
      <c r="I1601" s="86" t="s">
        <v>443</v>
      </c>
      <c r="J1601" s="73"/>
    </row>
    <row r="1602" spans="1:10" ht="15" thickBot="1" x14ac:dyDescent="0.4">
      <c r="A1602" s="801"/>
      <c r="B1602" s="816"/>
      <c r="C1602" s="129"/>
      <c r="D1602" s="129"/>
      <c r="E1602" s="129"/>
      <c r="F1602" s="12"/>
      <c r="G1602" s="20" t="s">
        <v>22</v>
      </c>
      <c r="H1602" s="45"/>
      <c r="I1602" s="86"/>
      <c r="J1602" s="73"/>
    </row>
    <row r="1603" spans="1:10" ht="15" thickBot="1" x14ac:dyDescent="0.4">
      <c r="A1603" s="801"/>
      <c r="B1603" s="816"/>
      <c r="C1603" s="129"/>
      <c r="D1603" s="129"/>
      <c r="E1603" s="129"/>
      <c r="F1603" s="12"/>
      <c r="G1603" s="20" t="s">
        <v>401</v>
      </c>
      <c r="H1603" s="45"/>
      <c r="I1603" s="86"/>
      <c r="J1603" s="73"/>
    </row>
    <row r="1604" spans="1:10" ht="15" thickBot="1" x14ac:dyDescent="0.4">
      <c r="A1604" s="801"/>
      <c r="B1604" s="816"/>
      <c r="C1604" s="129"/>
      <c r="D1604" s="129"/>
      <c r="E1604" s="129"/>
      <c r="F1604" s="12"/>
      <c r="G1604" s="21" t="s">
        <v>281</v>
      </c>
      <c r="H1604" s="45"/>
      <c r="I1604" s="86"/>
      <c r="J1604" s="73"/>
    </row>
    <row r="1605" spans="1:10" ht="15" thickBot="1" x14ac:dyDescent="0.4">
      <c r="A1605" s="801"/>
      <c r="B1605" s="816"/>
      <c r="C1605" s="129"/>
      <c r="D1605" s="129"/>
      <c r="E1605" s="129"/>
      <c r="F1605" s="12"/>
      <c r="G1605" s="20" t="s">
        <v>400</v>
      </c>
      <c r="H1605" s="47"/>
      <c r="I1605" s="86"/>
      <c r="J1605" s="73"/>
    </row>
    <row r="1606" spans="1:10" ht="15" thickBot="1" x14ac:dyDescent="0.4">
      <c r="A1606" s="801"/>
      <c r="B1606" s="816"/>
      <c r="C1606" s="129">
        <v>226.7</v>
      </c>
      <c r="D1606" s="129">
        <v>226.7</v>
      </c>
      <c r="E1606" s="129">
        <v>226.7</v>
      </c>
      <c r="F1606" s="139"/>
      <c r="G1606" s="144" t="s">
        <v>20</v>
      </c>
      <c r="H1606" s="145"/>
      <c r="I1606" s="146"/>
      <c r="J1606" s="73"/>
    </row>
    <row r="1607" spans="1:10" ht="15" thickBot="1" x14ac:dyDescent="0.4">
      <c r="A1607" s="801"/>
      <c r="B1607" s="816"/>
      <c r="C1607" s="129"/>
      <c r="D1607" s="129"/>
      <c r="E1607" s="129"/>
      <c r="F1607" s="139"/>
      <c r="G1607" s="144" t="s">
        <v>21</v>
      </c>
      <c r="H1607" s="145"/>
      <c r="I1607" s="146"/>
      <c r="J1607" s="73"/>
    </row>
    <row r="1608" spans="1:10" ht="15" thickBot="1" x14ac:dyDescent="0.4">
      <c r="A1608" s="801"/>
      <c r="B1608" s="816"/>
      <c r="C1608" s="129"/>
      <c r="D1608" s="129"/>
      <c r="E1608" s="129"/>
      <c r="F1608" s="139"/>
      <c r="G1608" s="147" t="s">
        <v>19</v>
      </c>
      <c r="H1608" s="145"/>
      <c r="I1608" s="146"/>
      <c r="J1608" s="73"/>
    </row>
    <row r="1609" spans="1:10" ht="15" thickBot="1" x14ac:dyDescent="0.4">
      <c r="A1609" s="802"/>
      <c r="B1609" s="817"/>
      <c r="C1609" s="130">
        <f>SUM(C1601:C1608)</f>
        <v>446.7</v>
      </c>
      <c r="D1609" s="130">
        <f t="shared" ref="D1609:E1609" si="42">SUM(D1601:D1608)</f>
        <v>466.7</v>
      </c>
      <c r="E1609" s="130">
        <f t="shared" si="42"/>
        <v>486.7</v>
      </c>
      <c r="F1609" s="148"/>
      <c r="G1609" s="149" t="s">
        <v>23</v>
      </c>
      <c r="H1609" s="145"/>
      <c r="I1609" s="146"/>
      <c r="J1609" s="73"/>
    </row>
    <row r="1610" spans="1:10" ht="15" customHeight="1" thickBot="1" x14ac:dyDescent="0.4">
      <c r="A1610" s="801" t="s">
        <v>433</v>
      </c>
      <c r="B1610" s="815" t="s">
        <v>114</v>
      </c>
      <c r="C1610" s="129">
        <v>1524.3</v>
      </c>
      <c r="D1610" s="129">
        <v>1603</v>
      </c>
      <c r="E1610" s="129">
        <v>1694</v>
      </c>
      <c r="F1610" s="139"/>
      <c r="G1610" s="144" t="s">
        <v>18</v>
      </c>
      <c r="H1610" s="150">
        <v>288724610</v>
      </c>
      <c r="I1610" s="146" t="s">
        <v>435</v>
      </c>
      <c r="J1610" s="73"/>
    </row>
    <row r="1611" spans="1:10" ht="15" thickBot="1" x14ac:dyDescent="0.4">
      <c r="A1611" s="801"/>
      <c r="B1611" s="816"/>
      <c r="C1611" s="129">
        <v>4200.2</v>
      </c>
      <c r="D1611" s="129">
        <v>4202</v>
      </c>
      <c r="E1611" s="129">
        <v>4223.6000000000004</v>
      </c>
      <c r="F1611" s="139"/>
      <c r="G1611" s="144" t="s">
        <v>22</v>
      </c>
      <c r="H1611" s="150"/>
      <c r="I1611" s="146"/>
      <c r="J1611" s="73"/>
    </row>
    <row r="1612" spans="1:10" ht="15" thickBot="1" x14ac:dyDescent="0.4">
      <c r="A1612" s="801"/>
      <c r="B1612" s="816"/>
      <c r="C1612" s="129"/>
      <c r="D1612" s="129"/>
      <c r="E1612" s="129"/>
      <c r="F1612" s="12"/>
      <c r="G1612" s="20" t="s">
        <v>401</v>
      </c>
      <c r="H1612" s="45"/>
      <c r="I1612" s="86"/>
      <c r="J1612" s="73"/>
    </row>
    <row r="1613" spans="1:10" ht="15" thickBot="1" x14ac:dyDescent="0.4">
      <c r="A1613" s="801"/>
      <c r="B1613" s="816"/>
      <c r="C1613" s="129"/>
      <c r="D1613" s="129"/>
      <c r="E1613" s="129"/>
      <c r="F1613" s="12"/>
      <c r="G1613" s="21" t="s">
        <v>281</v>
      </c>
      <c r="H1613" s="45"/>
      <c r="I1613" s="86"/>
      <c r="J1613" s="73"/>
    </row>
    <row r="1614" spans="1:10" ht="15" thickBot="1" x14ac:dyDescent="0.4">
      <c r="A1614" s="801"/>
      <c r="B1614" s="816"/>
      <c r="C1614" s="129"/>
      <c r="D1614" s="129"/>
      <c r="E1614" s="129"/>
      <c r="F1614" s="12"/>
      <c r="G1614" s="20" t="s">
        <v>400</v>
      </c>
      <c r="H1614" s="47"/>
      <c r="I1614" s="86"/>
      <c r="J1614" s="73"/>
    </row>
    <row r="1615" spans="1:10" ht="15" thickBot="1" x14ac:dyDescent="0.4">
      <c r="A1615" s="801"/>
      <c r="B1615" s="816"/>
      <c r="C1615" s="178">
        <v>149.69999999999999</v>
      </c>
      <c r="D1615" s="129">
        <v>149.69999999999999</v>
      </c>
      <c r="E1615" s="129">
        <v>149.69999999999999</v>
      </c>
      <c r="F1615" s="12"/>
      <c r="G1615" s="20" t="s">
        <v>20</v>
      </c>
      <c r="H1615" s="47"/>
      <c r="I1615" s="86"/>
      <c r="J1615" s="73"/>
    </row>
    <row r="1616" spans="1:10" ht="15" thickBot="1" x14ac:dyDescent="0.4">
      <c r="A1616" s="801"/>
      <c r="B1616" s="816"/>
      <c r="C1616" s="129"/>
      <c r="D1616" s="129"/>
      <c r="E1616" s="129"/>
      <c r="F1616" s="12"/>
      <c r="G1616" s="20" t="s">
        <v>21</v>
      </c>
      <c r="H1616" s="47"/>
      <c r="I1616" s="86"/>
      <c r="J1616" s="73"/>
    </row>
    <row r="1617" spans="1:10" ht="15" thickBot="1" x14ac:dyDescent="0.4">
      <c r="A1617" s="801"/>
      <c r="B1617" s="816"/>
      <c r="C1617" s="129"/>
      <c r="D1617" s="129"/>
      <c r="E1617" s="129"/>
      <c r="F1617" s="12"/>
      <c r="G1617" s="22" t="s">
        <v>19</v>
      </c>
      <c r="H1617" s="47"/>
      <c r="I1617" s="86"/>
      <c r="J1617" s="73"/>
    </row>
    <row r="1618" spans="1:10" ht="15" thickBot="1" x14ac:dyDescent="0.4">
      <c r="A1618" s="802"/>
      <c r="B1618" s="817"/>
      <c r="C1618" s="130">
        <f>SUM(C1610:C1617)</f>
        <v>5874.2</v>
      </c>
      <c r="D1618" s="130">
        <f>SUM(D1610:D1617)</f>
        <v>5954.7</v>
      </c>
      <c r="E1618" s="130">
        <f>SUM(E1610:E1617)</f>
        <v>6067.3</v>
      </c>
      <c r="F1618" s="46"/>
      <c r="G1618" s="43" t="s">
        <v>23</v>
      </c>
      <c r="H1618" s="47"/>
      <c r="I1618" s="86"/>
      <c r="J1618" s="73"/>
    </row>
    <row r="1619" spans="1:10" ht="15" thickBot="1" x14ac:dyDescent="0.4">
      <c r="A1619" s="48"/>
      <c r="B1619" s="55" t="s">
        <v>84</v>
      </c>
      <c r="C1619" s="172"/>
      <c r="D1619" s="172"/>
      <c r="E1619" s="172"/>
      <c r="F1619" s="56"/>
      <c r="G1619" s="43"/>
      <c r="H1619" s="45"/>
      <c r="I1619" s="45"/>
      <c r="J1619" s="73"/>
    </row>
    <row r="1620" spans="1:10" ht="26.5" thickBot="1" x14ac:dyDescent="0.4">
      <c r="A1620" s="34" t="s">
        <v>15</v>
      </c>
      <c r="B1620" s="35" t="s">
        <v>432</v>
      </c>
      <c r="C1620" s="87"/>
      <c r="D1620" s="87"/>
      <c r="E1620" s="87"/>
      <c r="F1620" s="37" t="s">
        <v>106</v>
      </c>
      <c r="G1620" s="35"/>
      <c r="H1620" s="36"/>
      <c r="I1620" s="36"/>
      <c r="J1620" s="73"/>
    </row>
    <row r="1621" spans="1:10" ht="26.5" thickBot="1" x14ac:dyDescent="0.4">
      <c r="A1621" s="38" t="s">
        <v>35</v>
      </c>
      <c r="B1621" s="39" t="s">
        <v>118</v>
      </c>
      <c r="C1621" s="88"/>
      <c r="D1621" s="88"/>
      <c r="E1621" s="88"/>
      <c r="F1621" s="41" t="s">
        <v>117</v>
      </c>
      <c r="G1621" s="39"/>
      <c r="H1621" s="40"/>
      <c r="I1621" s="40"/>
      <c r="J1621" s="73"/>
    </row>
    <row r="1622" spans="1:10" ht="15" customHeight="1" thickBot="1" x14ac:dyDescent="0.4">
      <c r="A1622" s="801" t="s">
        <v>38</v>
      </c>
      <c r="B1622" s="815" t="s">
        <v>444</v>
      </c>
      <c r="C1622" s="53">
        <v>150</v>
      </c>
      <c r="D1622" s="53">
        <v>150</v>
      </c>
      <c r="E1622" s="53">
        <v>150</v>
      </c>
      <c r="F1622" s="12"/>
      <c r="G1622" s="20" t="s">
        <v>18</v>
      </c>
      <c r="H1622" s="45">
        <v>288724610</v>
      </c>
      <c r="I1622" s="86" t="s">
        <v>437</v>
      </c>
      <c r="J1622" s="73"/>
    </row>
    <row r="1623" spans="1:10" ht="15" thickBot="1" x14ac:dyDescent="0.4">
      <c r="A1623" s="801"/>
      <c r="B1623" s="816"/>
      <c r="C1623" s="53">
        <v>136.5</v>
      </c>
      <c r="D1623" s="53">
        <v>136.6</v>
      </c>
      <c r="E1623" s="53">
        <v>137.30000000000001</v>
      </c>
      <c r="F1623" s="12"/>
      <c r="G1623" s="20" t="s">
        <v>22</v>
      </c>
      <c r="H1623" s="45"/>
      <c r="I1623" s="86"/>
      <c r="J1623" s="73"/>
    </row>
    <row r="1624" spans="1:10" ht="15" thickBot="1" x14ac:dyDescent="0.4">
      <c r="A1624" s="801"/>
      <c r="B1624" s="816"/>
      <c r="C1624" s="53"/>
      <c r="D1624" s="53"/>
      <c r="E1624" s="53"/>
      <c r="F1624" s="12"/>
      <c r="G1624" s="20" t="s">
        <v>401</v>
      </c>
      <c r="H1624" s="45"/>
      <c r="I1624" s="86"/>
      <c r="J1624" s="73"/>
    </row>
    <row r="1625" spans="1:10" ht="15" thickBot="1" x14ac:dyDescent="0.4">
      <c r="A1625" s="801"/>
      <c r="B1625" s="816"/>
      <c r="C1625" s="53"/>
      <c r="D1625" s="53"/>
      <c r="E1625" s="53"/>
      <c r="F1625" s="12"/>
      <c r="G1625" s="21" t="s">
        <v>281</v>
      </c>
      <c r="H1625" s="45"/>
      <c r="I1625" s="86"/>
      <c r="J1625" s="73"/>
    </row>
    <row r="1626" spans="1:10" ht="15" thickBot="1" x14ac:dyDescent="0.4">
      <c r="A1626" s="801"/>
      <c r="B1626" s="816"/>
      <c r="C1626" s="53"/>
      <c r="D1626" s="53"/>
      <c r="E1626" s="53"/>
      <c r="F1626" s="12"/>
      <c r="G1626" s="20" t="s">
        <v>400</v>
      </c>
      <c r="H1626" s="47"/>
      <c r="I1626" s="86"/>
      <c r="J1626" s="73"/>
    </row>
    <row r="1627" spans="1:10" ht="15" thickBot="1" x14ac:dyDescent="0.4">
      <c r="A1627" s="801"/>
      <c r="B1627" s="816"/>
      <c r="C1627" s="53"/>
      <c r="D1627" s="53"/>
      <c r="E1627" s="53"/>
      <c r="F1627" s="12"/>
      <c r="G1627" s="20" t="s">
        <v>20</v>
      </c>
      <c r="H1627" s="47"/>
      <c r="I1627" s="86"/>
      <c r="J1627" s="73"/>
    </row>
    <row r="1628" spans="1:10" ht="15" thickBot="1" x14ac:dyDescent="0.4">
      <c r="A1628" s="801"/>
      <c r="B1628" s="816"/>
      <c r="C1628" s="53"/>
      <c r="D1628" s="53"/>
      <c r="E1628" s="53"/>
      <c r="F1628" s="12"/>
      <c r="G1628" s="20" t="s">
        <v>21</v>
      </c>
      <c r="H1628" s="47"/>
      <c r="I1628" s="86"/>
      <c r="J1628" s="73"/>
    </row>
    <row r="1629" spans="1:10" ht="15" thickBot="1" x14ac:dyDescent="0.4">
      <c r="A1629" s="801"/>
      <c r="B1629" s="816"/>
      <c r="C1629" s="53"/>
      <c r="D1629" s="53"/>
      <c r="E1629" s="53"/>
      <c r="F1629" s="12"/>
      <c r="G1629" s="22" t="s">
        <v>19</v>
      </c>
      <c r="H1629" s="47"/>
      <c r="I1629" s="86"/>
      <c r="J1629" s="73"/>
    </row>
    <row r="1630" spans="1:10" ht="15" thickBot="1" x14ac:dyDescent="0.4">
      <c r="A1630" s="802"/>
      <c r="B1630" s="817"/>
      <c r="C1630" s="42">
        <f>SUM(C1622:C1629)</f>
        <v>286.5</v>
      </c>
      <c r="D1630" s="42">
        <f t="shared" ref="D1630:E1630" si="43">SUM(D1622:D1629)</f>
        <v>286.60000000000002</v>
      </c>
      <c r="E1630" s="42">
        <f t="shared" si="43"/>
        <v>287.3</v>
      </c>
      <c r="F1630" s="46"/>
      <c r="G1630" s="43" t="s">
        <v>23</v>
      </c>
      <c r="H1630" s="47"/>
      <c r="I1630" s="86"/>
      <c r="J1630" s="73"/>
    </row>
    <row r="1631" spans="1:10" ht="15" thickBot="1" x14ac:dyDescent="0.4">
      <c r="A1631" s="48"/>
      <c r="B1631" s="55" t="s">
        <v>102</v>
      </c>
      <c r="C1631" s="72"/>
      <c r="D1631" s="72"/>
      <c r="E1631" s="72"/>
      <c r="F1631" s="56"/>
      <c r="G1631" s="43"/>
      <c r="H1631" s="45"/>
      <c r="I1631" s="45"/>
      <c r="J1631" s="73"/>
    </row>
    <row r="1632" spans="1:10" ht="15" thickBot="1" x14ac:dyDescent="0.4">
      <c r="A1632" s="59"/>
      <c r="B1632" s="60" t="s">
        <v>595</v>
      </c>
      <c r="C1632" s="61">
        <f>C1633-C1530</f>
        <v>32016.799999999988</v>
      </c>
      <c r="D1632" s="61">
        <f t="shared" ref="D1632:E1632" si="44">D1633-D1530</f>
        <v>32841.699999999997</v>
      </c>
      <c r="E1632" s="61">
        <f t="shared" si="44"/>
        <v>34509.900000000009</v>
      </c>
      <c r="F1632" s="62"/>
      <c r="G1632" s="60"/>
      <c r="H1632" s="63"/>
      <c r="I1632" s="64"/>
      <c r="J1632" s="73"/>
    </row>
    <row r="1633" spans="1:10" ht="15" thickBot="1" x14ac:dyDescent="0.4">
      <c r="A1633" s="65"/>
      <c r="B1633" s="66" t="s">
        <v>446</v>
      </c>
      <c r="C1633" s="67">
        <f>C1537+C1546+C1555+C1564+C1573+C1582+C1591+C1600+C1609+C1618+C1630</f>
        <v>68707.599999999991</v>
      </c>
      <c r="D1633" s="67">
        <f t="shared" ref="D1633:E1633" si="45">D1537+D1546+D1555+D1564+D1573+D1582+D1591+D1600+D1609+D1618+D1630</f>
        <v>70251.7</v>
      </c>
      <c r="E1633" s="67">
        <f t="shared" si="45"/>
        <v>72229.900000000009</v>
      </c>
      <c r="F1633" s="68"/>
      <c r="G1633" s="69"/>
      <c r="H1633" s="70"/>
      <c r="I1633" s="71"/>
      <c r="J1633" s="73"/>
    </row>
    <row r="1634" spans="1:10" x14ac:dyDescent="0.35">
      <c r="A1634" s="73"/>
      <c r="B1634" s="73"/>
      <c r="C1634" s="73"/>
      <c r="D1634" s="73"/>
      <c r="E1634" s="73"/>
      <c r="F1634" s="73"/>
      <c r="G1634" s="73"/>
      <c r="H1634" s="73"/>
      <c r="I1634" s="73"/>
      <c r="J1634" s="73"/>
    </row>
    <row r="1635" spans="1:10" x14ac:dyDescent="0.35">
      <c r="A1635" s="73"/>
      <c r="B1635" s="73"/>
      <c r="C1635" s="73"/>
      <c r="D1635" s="73"/>
      <c r="E1635" s="73"/>
      <c r="F1635" s="73"/>
      <c r="G1635" s="73"/>
      <c r="H1635" s="73"/>
      <c r="I1635" s="73"/>
      <c r="J1635" s="73"/>
    </row>
    <row r="1636" spans="1:10" ht="33.75" customHeight="1" thickBot="1" x14ac:dyDescent="0.4">
      <c r="A1636" s="847" t="s">
        <v>1731</v>
      </c>
      <c r="B1636" s="848"/>
      <c r="C1636" s="848"/>
      <c r="D1636" s="848"/>
      <c r="E1636" s="848"/>
      <c r="F1636" s="848"/>
      <c r="G1636" s="848"/>
      <c r="H1636" s="848"/>
      <c r="I1636" s="848"/>
      <c r="J1636" s="73"/>
    </row>
    <row r="1637" spans="1:10" ht="58" thickBot="1" x14ac:dyDescent="0.4">
      <c r="A1637" s="8" t="s">
        <v>5</v>
      </c>
      <c r="B1637" s="9" t="s">
        <v>586</v>
      </c>
      <c r="C1637" s="9" t="s">
        <v>11</v>
      </c>
      <c r="D1637" s="9" t="s">
        <v>574</v>
      </c>
      <c r="E1637" s="9" t="s">
        <v>674</v>
      </c>
      <c r="F1637" s="9" t="s">
        <v>6</v>
      </c>
      <c r="G1637" s="9" t="s">
        <v>17</v>
      </c>
      <c r="H1637" s="9" t="s">
        <v>12</v>
      </c>
      <c r="I1637" s="9" t="s">
        <v>34</v>
      </c>
      <c r="J1637" s="73"/>
    </row>
    <row r="1638" spans="1:10" ht="15" thickBot="1" x14ac:dyDescent="0.4">
      <c r="A1638" s="10">
        <v>1</v>
      </c>
      <c r="B1638" s="11">
        <v>2</v>
      </c>
      <c r="C1638" s="11">
        <v>3</v>
      </c>
      <c r="D1638" s="11">
        <v>4</v>
      </c>
      <c r="E1638" s="11">
        <v>5</v>
      </c>
      <c r="F1638" s="11">
        <v>6</v>
      </c>
      <c r="G1638" s="11">
        <v>7</v>
      </c>
      <c r="H1638" s="11">
        <v>8</v>
      </c>
      <c r="I1638" s="11">
        <v>9</v>
      </c>
      <c r="J1638" s="73"/>
    </row>
    <row r="1639" spans="1:10" ht="26.5" thickBot="1" x14ac:dyDescent="0.4">
      <c r="A1639" s="34" t="s">
        <v>15</v>
      </c>
      <c r="B1639" s="35" t="s">
        <v>460</v>
      </c>
      <c r="C1639" s="36"/>
      <c r="D1639" s="36"/>
      <c r="E1639" s="36"/>
      <c r="F1639" s="37" t="s">
        <v>572</v>
      </c>
      <c r="G1639" s="35"/>
      <c r="H1639" s="36"/>
      <c r="I1639" s="36"/>
      <c r="J1639" s="73"/>
    </row>
    <row r="1640" spans="1:10" ht="15" thickBot="1" x14ac:dyDescent="0.4">
      <c r="A1640" s="38" t="s">
        <v>14</v>
      </c>
      <c r="B1640" s="39" t="s">
        <v>461</v>
      </c>
      <c r="C1640" s="40"/>
      <c r="D1640" s="40"/>
      <c r="E1640" s="40"/>
      <c r="F1640" s="41" t="s">
        <v>87</v>
      </c>
      <c r="G1640" s="39"/>
      <c r="H1640" s="40"/>
      <c r="I1640" s="40"/>
      <c r="J1640" s="73"/>
    </row>
    <row r="1641" spans="1:10" ht="15" customHeight="1" thickBot="1" x14ac:dyDescent="0.4">
      <c r="A1641" s="801" t="s">
        <v>78</v>
      </c>
      <c r="B1641" s="815" t="s">
        <v>462</v>
      </c>
      <c r="C1641" s="53">
        <v>30.4</v>
      </c>
      <c r="D1641" s="53">
        <v>32.6</v>
      </c>
      <c r="E1641" s="53">
        <v>34.4</v>
      </c>
      <c r="F1641" s="12" t="s">
        <v>468</v>
      </c>
      <c r="G1641" s="44" t="s">
        <v>18</v>
      </c>
      <c r="H1641" s="45">
        <v>301738112</v>
      </c>
      <c r="I1641" s="86" t="s">
        <v>437</v>
      </c>
      <c r="J1641" s="73"/>
    </row>
    <row r="1642" spans="1:10" ht="15" thickBot="1" x14ac:dyDescent="0.4">
      <c r="A1642" s="801"/>
      <c r="B1642" s="816"/>
      <c r="C1642" s="53"/>
      <c r="D1642" s="53"/>
      <c r="E1642" s="53"/>
      <c r="F1642" s="12" t="s">
        <v>469</v>
      </c>
      <c r="G1642" s="44" t="s">
        <v>459</v>
      </c>
      <c r="H1642" s="45"/>
      <c r="I1642" s="86"/>
      <c r="J1642" s="73"/>
    </row>
    <row r="1643" spans="1:10" ht="15" thickBot="1" x14ac:dyDescent="0.4">
      <c r="A1643" s="801"/>
      <c r="B1643" s="816"/>
      <c r="C1643" s="53">
        <v>4.8</v>
      </c>
      <c r="D1643" s="53">
        <v>4.8</v>
      </c>
      <c r="E1643" s="53">
        <v>4.8</v>
      </c>
      <c r="F1643" s="12" t="s">
        <v>470</v>
      </c>
      <c r="G1643" s="44" t="s">
        <v>281</v>
      </c>
      <c r="H1643" s="45"/>
      <c r="I1643" s="86"/>
      <c r="J1643" s="73"/>
    </row>
    <row r="1644" spans="1:10" ht="15" thickBot="1" x14ac:dyDescent="0.4">
      <c r="A1644" s="801"/>
      <c r="B1644" s="816"/>
      <c r="C1644" s="53"/>
      <c r="D1644" s="53"/>
      <c r="E1644" s="53"/>
      <c r="F1644" s="12"/>
      <c r="G1644" s="44" t="s">
        <v>20</v>
      </c>
      <c r="H1644" s="45"/>
      <c r="I1644" s="86"/>
      <c r="J1644" s="73"/>
    </row>
    <row r="1645" spans="1:10" ht="15" thickBot="1" x14ac:dyDescent="0.4">
      <c r="A1645" s="801"/>
      <c r="B1645" s="816"/>
      <c r="C1645" s="53"/>
      <c r="D1645" s="53"/>
      <c r="E1645" s="53"/>
      <c r="F1645" s="12"/>
      <c r="G1645" s="44" t="s">
        <v>19</v>
      </c>
      <c r="H1645" s="45"/>
      <c r="I1645" s="86"/>
      <c r="J1645" s="73"/>
    </row>
    <row r="1646" spans="1:10" ht="15" thickBot="1" x14ac:dyDescent="0.4">
      <c r="A1646" s="801"/>
      <c r="B1646" s="816"/>
      <c r="C1646" s="53">
        <v>1107.77</v>
      </c>
      <c r="D1646" s="53">
        <v>1128.3</v>
      </c>
      <c r="E1646" s="53">
        <v>1128.3</v>
      </c>
      <c r="F1646" s="12"/>
      <c r="G1646" s="44" t="s">
        <v>22</v>
      </c>
      <c r="H1646" s="45"/>
      <c r="I1646" s="86"/>
      <c r="J1646" s="73"/>
    </row>
    <row r="1647" spans="1:10" ht="15" thickBot="1" x14ac:dyDescent="0.4">
      <c r="A1647" s="801"/>
      <c r="B1647" s="816"/>
      <c r="C1647" s="53"/>
      <c r="D1647" s="53"/>
      <c r="E1647" s="53"/>
      <c r="F1647" s="12"/>
      <c r="G1647" s="44" t="s">
        <v>232</v>
      </c>
      <c r="H1647" s="45"/>
      <c r="I1647" s="86"/>
      <c r="J1647" s="73"/>
    </row>
    <row r="1648" spans="1:10" ht="15" thickBot="1" x14ac:dyDescent="0.4">
      <c r="A1648" s="801"/>
      <c r="B1648" s="816"/>
      <c r="C1648" s="53">
        <v>12.4</v>
      </c>
      <c r="D1648" s="53"/>
      <c r="E1648" s="53"/>
      <c r="F1648" s="12"/>
      <c r="G1648" s="44" t="s">
        <v>21</v>
      </c>
      <c r="H1648" s="47"/>
      <c r="I1648" s="86"/>
      <c r="J1648" s="73"/>
    </row>
    <row r="1649" spans="1:10" ht="15" thickBot="1" x14ac:dyDescent="0.4">
      <c r="A1649" s="802"/>
      <c r="B1649" s="817"/>
      <c r="C1649" s="42">
        <f>SUM(C1641:C1648)</f>
        <v>1155.3700000000001</v>
      </c>
      <c r="D1649" s="42">
        <f>SUM(D1641:D1648)</f>
        <v>1165.7</v>
      </c>
      <c r="E1649" s="42">
        <f>SUM(E1641:E1648)</f>
        <v>1167.5</v>
      </c>
      <c r="F1649" s="46"/>
      <c r="G1649" s="43" t="s">
        <v>23</v>
      </c>
      <c r="H1649" s="47"/>
      <c r="I1649" s="86"/>
      <c r="J1649" s="73"/>
    </row>
    <row r="1650" spans="1:10" ht="15" customHeight="1" thickBot="1" x14ac:dyDescent="0.4">
      <c r="A1650" s="801" t="s">
        <v>24</v>
      </c>
      <c r="B1650" s="815" t="s">
        <v>463</v>
      </c>
      <c r="C1650" s="44"/>
      <c r="D1650" s="44"/>
      <c r="E1650" s="44"/>
      <c r="F1650" s="12"/>
      <c r="G1650" s="44" t="s">
        <v>18</v>
      </c>
      <c r="H1650" s="45">
        <v>301738112</v>
      </c>
      <c r="I1650" s="86" t="s">
        <v>437</v>
      </c>
      <c r="J1650" s="73"/>
    </row>
    <row r="1651" spans="1:10" ht="15" thickBot="1" x14ac:dyDescent="0.4">
      <c r="A1651" s="801"/>
      <c r="B1651" s="816"/>
      <c r="C1651" s="53">
        <v>83</v>
      </c>
      <c r="D1651" s="53">
        <v>83</v>
      </c>
      <c r="E1651" s="53">
        <v>83</v>
      </c>
      <c r="F1651" s="12"/>
      <c r="G1651" s="44" t="s">
        <v>459</v>
      </c>
      <c r="H1651" s="45"/>
      <c r="I1651" s="86"/>
      <c r="J1651" s="73"/>
    </row>
    <row r="1652" spans="1:10" ht="15" thickBot="1" x14ac:dyDescent="0.4">
      <c r="A1652" s="801"/>
      <c r="B1652" s="816"/>
      <c r="C1652" s="53"/>
      <c r="D1652" s="53"/>
      <c r="E1652" s="53"/>
      <c r="F1652" s="12"/>
      <c r="G1652" s="44" t="s">
        <v>281</v>
      </c>
      <c r="H1652" s="45"/>
      <c r="I1652" s="86"/>
      <c r="J1652" s="73"/>
    </row>
    <row r="1653" spans="1:10" ht="15" thickBot="1" x14ac:dyDescent="0.4">
      <c r="A1653" s="801"/>
      <c r="B1653" s="816"/>
      <c r="C1653" s="53"/>
      <c r="D1653" s="53"/>
      <c r="E1653" s="53"/>
      <c r="F1653" s="12"/>
      <c r="G1653" s="44" t="s">
        <v>20</v>
      </c>
      <c r="H1653" s="45"/>
      <c r="I1653" s="86"/>
      <c r="J1653" s="73"/>
    </row>
    <row r="1654" spans="1:10" ht="15" thickBot="1" x14ac:dyDescent="0.4">
      <c r="A1654" s="801"/>
      <c r="B1654" s="816"/>
      <c r="C1654" s="53"/>
      <c r="D1654" s="53"/>
      <c r="E1654" s="53"/>
      <c r="F1654" s="12"/>
      <c r="G1654" s="44" t="s">
        <v>19</v>
      </c>
      <c r="H1654" s="45"/>
      <c r="I1654" s="86"/>
      <c r="J1654" s="73"/>
    </row>
    <row r="1655" spans="1:10" ht="15" thickBot="1" x14ac:dyDescent="0.4">
      <c r="A1655" s="801"/>
      <c r="B1655" s="816"/>
      <c r="C1655" s="53"/>
      <c r="D1655" s="53"/>
      <c r="E1655" s="53"/>
      <c r="F1655" s="12"/>
      <c r="G1655" s="44" t="s">
        <v>22</v>
      </c>
      <c r="H1655" s="45"/>
      <c r="I1655" s="86"/>
      <c r="J1655" s="73"/>
    </row>
    <row r="1656" spans="1:10" ht="15" thickBot="1" x14ac:dyDescent="0.4">
      <c r="A1656" s="801"/>
      <c r="B1656" s="816"/>
      <c r="C1656" s="53">
        <v>24.282</v>
      </c>
      <c r="D1656" s="53"/>
      <c r="E1656" s="53"/>
      <c r="F1656" s="12"/>
      <c r="G1656" s="44" t="s">
        <v>232</v>
      </c>
      <c r="H1656" s="45"/>
      <c r="I1656" s="86"/>
      <c r="J1656" s="73"/>
    </row>
    <row r="1657" spans="1:10" ht="15" thickBot="1" x14ac:dyDescent="0.4">
      <c r="A1657" s="801"/>
      <c r="B1657" s="816"/>
      <c r="C1657" s="53"/>
      <c r="D1657" s="53"/>
      <c r="E1657" s="53"/>
      <c r="F1657" s="12"/>
      <c r="G1657" s="44" t="s">
        <v>21</v>
      </c>
      <c r="H1657" s="47"/>
      <c r="I1657" s="86"/>
      <c r="J1657" s="73"/>
    </row>
    <row r="1658" spans="1:10" ht="15" thickBot="1" x14ac:dyDescent="0.4">
      <c r="A1658" s="802"/>
      <c r="B1658" s="817"/>
      <c r="C1658" s="42">
        <f>SUM(C1650:C1657)</f>
        <v>107.282</v>
      </c>
      <c r="D1658" s="42">
        <f>SUM(D1650:D1657)</f>
        <v>83</v>
      </c>
      <c r="E1658" s="42">
        <f>SUM(E1650:E1657)</f>
        <v>83</v>
      </c>
      <c r="F1658" s="46"/>
      <c r="G1658" s="43" t="s">
        <v>23</v>
      </c>
      <c r="H1658" s="47"/>
      <c r="I1658" s="86"/>
      <c r="J1658" s="73"/>
    </row>
    <row r="1659" spans="1:10" ht="15" thickBot="1" x14ac:dyDescent="0.4">
      <c r="A1659" s="801" t="s">
        <v>26</v>
      </c>
      <c r="B1659" s="815" t="s">
        <v>464</v>
      </c>
      <c r="C1659" s="44"/>
      <c r="D1659" s="44"/>
      <c r="E1659" s="44"/>
      <c r="F1659" s="12"/>
      <c r="G1659" s="44" t="s">
        <v>18</v>
      </c>
      <c r="H1659" s="45">
        <v>288724610</v>
      </c>
      <c r="I1659" s="86" t="s">
        <v>437</v>
      </c>
      <c r="J1659" s="73"/>
    </row>
    <row r="1660" spans="1:10" ht="15" thickBot="1" x14ac:dyDescent="0.4">
      <c r="A1660" s="801"/>
      <c r="B1660" s="816"/>
      <c r="C1660" s="44"/>
      <c r="D1660" s="44"/>
      <c r="E1660" s="44"/>
      <c r="F1660" s="12"/>
      <c r="G1660" s="44" t="s">
        <v>459</v>
      </c>
      <c r="H1660" s="45"/>
      <c r="I1660" s="86"/>
      <c r="J1660" s="73"/>
    </row>
    <row r="1661" spans="1:10" ht="15" thickBot="1" x14ac:dyDescent="0.4">
      <c r="A1661" s="801"/>
      <c r="B1661" s="816"/>
      <c r="C1661" s="44"/>
      <c r="D1661" s="44"/>
      <c r="E1661" s="44"/>
      <c r="F1661" s="12"/>
      <c r="G1661" s="44" t="s">
        <v>281</v>
      </c>
      <c r="H1661" s="45"/>
      <c r="I1661" s="86"/>
      <c r="J1661" s="73"/>
    </row>
    <row r="1662" spans="1:10" ht="15" thickBot="1" x14ac:dyDescent="0.4">
      <c r="A1662" s="801"/>
      <c r="B1662" s="816"/>
      <c r="C1662" s="702"/>
      <c r="D1662" s="44"/>
      <c r="E1662" s="44"/>
      <c r="F1662" s="12"/>
      <c r="G1662" s="44" t="s">
        <v>20</v>
      </c>
      <c r="H1662" s="45"/>
      <c r="I1662" s="86"/>
      <c r="J1662" s="73"/>
    </row>
    <row r="1663" spans="1:10" ht="15" thickBot="1" x14ac:dyDescent="0.4">
      <c r="A1663" s="801"/>
      <c r="B1663" s="816"/>
      <c r="C1663" s="44"/>
      <c r="D1663" s="44"/>
      <c r="E1663" s="44"/>
      <c r="F1663" s="12"/>
      <c r="G1663" s="44" t="s">
        <v>19</v>
      </c>
      <c r="H1663" s="45"/>
      <c r="I1663" s="86"/>
      <c r="J1663" s="73"/>
    </row>
    <row r="1664" spans="1:10" ht="15" thickBot="1" x14ac:dyDescent="0.4">
      <c r="A1664" s="801"/>
      <c r="B1664" s="816"/>
      <c r="C1664" s="44">
        <v>12.8</v>
      </c>
      <c r="D1664" s="44">
        <v>12.8</v>
      </c>
      <c r="E1664" s="44">
        <v>12.8</v>
      </c>
      <c r="F1664" s="12"/>
      <c r="G1664" s="44" t="s">
        <v>22</v>
      </c>
      <c r="H1664" s="45"/>
      <c r="I1664" s="86"/>
      <c r="J1664" s="73"/>
    </row>
    <row r="1665" spans="1:10" ht="15" thickBot="1" x14ac:dyDescent="0.4">
      <c r="A1665" s="801"/>
      <c r="B1665" s="816"/>
      <c r="C1665" s="44"/>
      <c r="D1665" s="44"/>
      <c r="E1665" s="44"/>
      <c r="F1665" s="12"/>
      <c r="G1665" s="44" t="s">
        <v>232</v>
      </c>
      <c r="H1665" s="45"/>
      <c r="I1665" s="86"/>
      <c r="J1665" s="73"/>
    </row>
    <row r="1666" spans="1:10" ht="15" thickBot="1" x14ac:dyDescent="0.4">
      <c r="A1666" s="801"/>
      <c r="B1666" s="816"/>
      <c r="C1666" s="44"/>
      <c r="D1666" s="44"/>
      <c r="E1666" s="44"/>
      <c r="F1666" s="12"/>
      <c r="G1666" s="44" t="s">
        <v>21</v>
      </c>
      <c r="H1666" s="47"/>
      <c r="I1666" s="86"/>
      <c r="J1666" s="73"/>
    </row>
    <row r="1667" spans="1:10" ht="15" thickBot="1" x14ac:dyDescent="0.4">
      <c r="A1667" s="802"/>
      <c r="B1667" s="817"/>
      <c r="C1667" s="43">
        <f>SUM(C1659:C1666)</f>
        <v>12.8</v>
      </c>
      <c r="D1667" s="43">
        <f>SUM(D1659:D1666)</f>
        <v>12.8</v>
      </c>
      <c r="E1667" s="43">
        <f>SUM(E1659:E1666)</f>
        <v>12.8</v>
      </c>
      <c r="F1667" s="46"/>
      <c r="G1667" s="43" t="s">
        <v>23</v>
      </c>
      <c r="H1667" s="47"/>
      <c r="I1667" s="86"/>
      <c r="J1667" s="73"/>
    </row>
    <row r="1668" spans="1:10" ht="15" customHeight="1" thickBot="1" x14ac:dyDescent="0.4">
      <c r="A1668" s="801" t="s">
        <v>28</v>
      </c>
      <c r="B1668" s="815" t="s">
        <v>465</v>
      </c>
      <c r="C1668" s="44"/>
      <c r="D1668" s="44"/>
      <c r="E1668" s="44"/>
      <c r="F1668" s="12" t="s">
        <v>467</v>
      </c>
      <c r="G1668" s="44" t="s">
        <v>18</v>
      </c>
      <c r="H1668" s="45">
        <v>288724610</v>
      </c>
      <c r="I1668" s="86" t="s">
        <v>437</v>
      </c>
      <c r="J1668" s="73"/>
    </row>
    <row r="1669" spans="1:10" ht="15" thickBot="1" x14ac:dyDescent="0.4">
      <c r="A1669" s="801"/>
      <c r="B1669" s="816"/>
      <c r="C1669" s="44"/>
      <c r="D1669" s="44"/>
      <c r="E1669" s="44"/>
      <c r="F1669" s="12"/>
      <c r="G1669" s="44" t="s">
        <v>459</v>
      </c>
      <c r="H1669" s="45"/>
      <c r="I1669" s="86"/>
      <c r="J1669" s="73"/>
    </row>
    <row r="1670" spans="1:10" ht="15" thickBot="1" x14ac:dyDescent="0.4">
      <c r="A1670" s="801"/>
      <c r="B1670" s="816"/>
      <c r="C1670" s="44"/>
      <c r="D1670" s="44"/>
      <c r="E1670" s="44"/>
      <c r="F1670" s="12"/>
      <c r="G1670" s="44" t="s">
        <v>281</v>
      </c>
      <c r="H1670" s="45"/>
      <c r="I1670" s="86"/>
      <c r="J1670" s="73"/>
    </row>
    <row r="1671" spans="1:10" ht="15" thickBot="1" x14ac:dyDescent="0.4">
      <c r="A1671" s="801"/>
      <c r="B1671" s="816"/>
      <c r="C1671" s="44"/>
      <c r="D1671" s="44"/>
      <c r="E1671" s="44"/>
      <c r="F1671" s="12"/>
      <c r="G1671" s="44" t="s">
        <v>20</v>
      </c>
      <c r="H1671" s="45"/>
      <c r="I1671" s="86"/>
      <c r="J1671" s="73"/>
    </row>
    <row r="1672" spans="1:10" ht="15" thickBot="1" x14ac:dyDescent="0.4">
      <c r="A1672" s="801"/>
      <c r="B1672" s="816"/>
      <c r="C1672" s="44"/>
      <c r="D1672" s="44"/>
      <c r="E1672" s="44"/>
      <c r="F1672" s="12"/>
      <c r="G1672" s="44" t="s">
        <v>19</v>
      </c>
      <c r="H1672" s="45"/>
      <c r="I1672" s="86"/>
      <c r="J1672" s="73"/>
    </row>
    <row r="1673" spans="1:10" ht="15" thickBot="1" x14ac:dyDescent="0.4">
      <c r="A1673" s="801"/>
      <c r="B1673" s="816"/>
      <c r="C1673" s="44"/>
      <c r="D1673" s="44"/>
      <c r="E1673" s="44"/>
      <c r="F1673" s="12"/>
      <c r="G1673" s="44" t="s">
        <v>22</v>
      </c>
      <c r="H1673" s="45"/>
      <c r="I1673" s="86"/>
      <c r="J1673" s="73"/>
    </row>
    <row r="1674" spans="1:10" ht="15" thickBot="1" x14ac:dyDescent="0.4">
      <c r="A1674" s="801"/>
      <c r="B1674" s="816"/>
      <c r="C1674" s="44"/>
      <c r="D1674" s="44"/>
      <c r="E1674" s="44"/>
      <c r="F1674" s="12"/>
      <c r="G1674" s="44" t="s">
        <v>232</v>
      </c>
      <c r="H1674" s="45"/>
      <c r="I1674" s="86"/>
      <c r="J1674" s="73"/>
    </row>
    <row r="1675" spans="1:10" ht="15" thickBot="1" x14ac:dyDescent="0.4">
      <c r="A1675" s="801"/>
      <c r="B1675" s="816"/>
      <c r="C1675" s="44"/>
      <c r="D1675" s="44"/>
      <c r="E1675" s="44"/>
      <c r="F1675" s="12"/>
      <c r="G1675" s="44" t="s">
        <v>21</v>
      </c>
      <c r="H1675" s="47"/>
      <c r="I1675" s="86"/>
      <c r="J1675" s="73"/>
    </row>
    <row r="1676" spans="1:10" ht="15" thickBot="1" x14ac:dyDescent="0.4">
      <c r="A1676" s="802"/>
      <c r="B1676" s="817"/>
      <c r="C1676" s="43">
        <f>SUM(C1668:C1675)</f>
        <v>0</v>
      </c>
      <c r="D1676" s="43">
        <f>SUM(D1668:D1675)</f>
        <v>0</v>
      </c>
      <c r="E1676" s="43">
        <f>SUM(E1668:E1675)</f>
        <v>0</v>
      </c>
      <c r="F1676" s="46"/>
      <c r="G1676" s="43" t="s">
        <v>23</v>
      </c>
      <c r="H1676" s="47"/>
      <c r="I1676" s="86"/>
      <c r="J1676" s="73"/>
    </row>
    <row r="1677" spans="1:10" ht="15" customHeight="1" thickBot="1" x14ac:dyDescent="0.4">
      <c r="A1677" s="800" t="s">
        <v>29</v>
      </c>
      <c r="B1677" s="815" t="s">
        <v>1645</v>
      </c>
      <c r="C1677" s="53">
        <v>10</v>
      </c>
      <c r="D1677" s="53">
        <v>10</v>
      </c>
      <c r="E1677" s="53">
        <v>10</v>
      </c>
      <c r="F1677" s="12" t="s">
        <v>87</v>
      </c>
      <c r="G1677" s="44" t="s">
        <v>18</v>
      </c>
      <c r="H1677" s="45">
        <v>288724610</v>
      </c>
      <c r="I1677" s="86" t="s">
        <v>437</v>
      </c>
      <c r="J1677" s="73"/>
    </row>
    <row r="1678" spans="1:10" ht="15" thickBot="1" x14ac:dyDescent="0.4">
      <c r="A1678" s="801"/>
      <c r="B1678" s="816"/>
      <c r="C1678" s="53"/>
      <c r="D1678" s="53"/>
      <c r="E1678" s="53"/>
      <c r="F1678" s="12"/>
      <c r="G1678" s="44"/>
      <c r="H1678" s="45"/>
      <c r="I1678" s="86"/>
      <c r="J1678" s="73"/>
    </row>
    <row r="1679" spans="1:10" ht="15" thickBot="1" x14ac:dyDescent="0.4">
      <c r="A1679" s="821"/>
      <c r="B1679" s="822"/>
      <c r="C1679" s="42">
        <f>C1677*1</f>
        <v>10</v>
      </c>
      <c r="D1679" s="42">
        <f>D1677*1</f>
        <v>10</v>
      </c>
      <c r="E1679" s="42">
        <f>E1677*1</f>
        <v>10</v>
      </c>
      <c r="F1679" s="46"/>
      <c r="G1679" s="43" t="s">
        <v>658</v>
      </c>
      <c r="H1679" s="47"/>
      <c r="I1679" s="86"/>
      <c r="J1679" s="73"/>
    </row>
    <row r="1680" spans="1:10" ht="21.65" customHeight="1" thickBot="1" x14ac:dyDescent="0.4">
      <c r="A1680" s="809" t="s">
        <v>31</v>
      </c>
      <c r="B1680" s="812" t="s">
        <v>1646</v>
      </c>
      <c r="C1680" s="53">
        <v>0</v>
      </c>
      <c r="D1680" s="53">
        <v>200</v>
      </c>
      <c r="E1680" s="53">
        <v>200</v>
      </c>
      <c r="F1680" s="46"/>
      <c r="G1680" s="44" t="s">
        <v>1647</v>
      </c>
      <c r="H1680" s="45">
        <v>288724610</v>
      </c>
      <c r="I1680" s="86" t="s">
        <v>437</v>
      </c>
      <c r="J1680" s="73"/>
    </row>
    <row r="1681" spans="1:10" ht="15" thickBot="1" x14ac:dyDescent="0.4">
      <c r="A1681" s="810"/>
      <c r="B1681" s="813"/>
      <c r="C1681" s="53"/>
      <c r="D1681" s="53"/>
      <c r="E1681" s="53"/>
      <c r="F1681" s="46"/>
      <c r="G1681" s="44"/>
      <c r="H1681" s="45"/>
      <c r="I1681" s="86"/>
      <c r="J1681" s="73"/>
    </row>
    <row r="1682" spans="1:10" ht="15" thickBot="1" x14ac:dyDescent="0.4">
      <c r="A1682" s="811"/>
      <c r="B1682" s="814"/>
      <c r="C1682" s="42">
        <f>SUM(C1680)</f>
        <v>0</v>
      </c>
      <c r="D1682" s="42">
        <f>SUM(D1680)</f>
        <v>200</v>
      </c>
      <c r="E1682" s="42">
        <f>SUM(E1680)</f>
        <v>200</v>
      </c>
      <c r="F1682" s="46"/>
      <c r="G1682" s="43" t="s">
        <v>658</v>
      </c>
      <c r="H1682" s="47"/>
      <c r="I1682" s="86"/>
    </row>
    <row r="1683" spans="1:10" ht="15" thickBot="1" x14ac:dyDescent="0.4">
      <c r="A1683" s="48"/>
      <c r="B1683" s="55" t="s">
        <v>84</v>
      </c>
      <c r="C1683" s="711"/>
      <c r="D1683" s="711"/>
      <c r="E1683" s="711"/>
      <c r="F1683" s="56"/>
      <c r="G1683" s="43"/>
      <c r="H1683" s="45"/>
      <c r="I1683" s="45"/>
    </row>
    <row r="1684" spans="1:10" ht="15" thickBot="1" x14ac:dyDescent="0.4">
      <c r="A1684" s="65"/>
      <c r="B1684" s="66" t="s">
        <v>466</v>
      </c>
      <c r="C1684" s="67">
        <f>SUM(C1649+C1658+C1667+C1676+C1679+C1682)</f>
        <v>1285.452</v>
      </c>
      <c r="D1684" s="67">
        <f t="shared" ref="D1684:E1684" si="46">SUM(D1649+D1658+D1667+D1676+D1679+D1682)</f>
        <v>1471.5</v>
      </c>
      <c r="E1684" s="67">
        <f t="shared" si="46"/>
        <v>1473.3</v>
      </c>
      <c r="F1684" s="67"/>
      <c r="G1684" s="69"/>
      <c r="H1684" s="70"/>
      <c r="I1684" s="71"/>
    </row>
  </sheetData>
  <mergeCells count="499">
    <mergeCell ref="F1:I1"/>
    <mergeCell ref="A1659:A1667"/>
    <mergeCell ref="B1659:B1667"/>
    <mergeCell ref="A1668:A1676"/>
    <mergeCell ref="B1668:B1676"/>
    <mergeCell ref="A1601:A1609"/>
    <mergeCell ref="B1601:B1609"/>
    <mergeCell ref="A1610:A1618"/>
    <mergeCell ref="B1610:B1618"/>
    <mergeCell ref="A1622:A1630"/>
    <mergeCell ref="B1622:B1630"/>
    <mergeCell ref="A1636:I1636"/>
    <mergeCell ref="A1641:A1649"/>
    <mergeCell ref="B1641:B1649"/>
    <mergeCell ref="A1565:A1573"/>
    <mergeCell ref="B1565:B1573"/>
    <mergeCell ref="A1574:A1582"/>
    <mergeCell ref="B1574:B1582"/>
    <mergeCell ref="A1583:A1591"/>
    <mergeCell ref="B1583:B1591"/>
    <mergeCell ref="A1592:A1600"/>
    <mergeCell ref="B1592:B1600"/>
    <mergeCell ref="A1513:A1518"/>
    <mergeCell ref="B1513:B1518"/>
    <mergeCell ref="A1650:A1658"/>
    <mergeCell ref="B1650:B1658"/>
    <mergeCell ref="A1523:I1523"/>
    <mergeCell ref="A1528:A1537"/>
    <mergeCell ref="B1528:B1537"/>
    <mergeCell ref="A1538:A1546"/>
    <mergeCell ref="B1538:B1546"/>
    <mergeCell ref="A1547:A1555"/>
    <mergeCell ref="B1547:B1555"/>
    <mergeCell ref="A1556:A1564"/>
    <mergeCell ref="B1556:B1564"/>
    <mergeCell ref="A1472:A1477"/>
    <mergeCell ref="B1472:B1477"/>
    <mergeCell ref="A1480:A1485"/>
    <mergeCell ref="B1480:B1485"/>
    <mergeCell ref="A1486:A1491"/>
    <mergeCell ref="B1486:B1491"/>
    <mergeCell ref="A1492:A1498"/>
    <mergeCell ref="B1492:B1498"/>
    <mergeCell ref="A1501:A1506"/>
    <mergeCell ref="B1501:B1506"/>
    <mergeCell ref="A1455:I1455"/>
    <mergeCell ref="A1460:A1465"/>
    <mergeCell ref="B1460:B1465"/>
    <mergeCell ref="A1441:A1450"/>
    <mergeCell ref="B1441:B1450"/>
    <mergeCell ref="A1466:A1471"/>
    <mergeCell ref="B1466:B1471"/>
    <mergeCell ref="A1291:A1296"/>
    <mergeCell ref="B1291:B1296"/>
    <mergeCell ref="A1297:A1302"/>
    <mergeCell ref="B1297:B1302"/>
    <mergeCell ref="A1305:A1310"/>
    <mergeCell ref="B1305:B1310"/>
    <mergeCell ref="A1432:A1440"/>
    <mergeCell ref="B1432:B1440"/>
    <mergeCell ref="A1420:A1428"/>
    <mergeCell ref="B1420:B1428"/>
    <mergeCell ref="A1311:A1316"/>
    <mergeCell ref="B1311:B1316"/>
    <mergeCell ref="A1317:A1322"/>
    <mergeCell ref="B1317:B1322"/>
    <mergeCell ref="A1399:A1408"/>
    <mergeCell ref="B1399:B1408"/>
    <mergeCell ref="A1409:A1417"/>
    <mergeCell ref="A1094:A1099"/>
    <mergeCell ref="B1094:B1099"/>
    <mergeCell ref="A1100:A1105"/>
    <mergeCell ref="B1100:B1105"/>
    <mergeCell ref="A1106:A1111"/>
    <mergeCell ref="B1106:B1111"/>
    <mergeCell ref="A1118:A1123"/>
    <mergeCell ref="B1118:B1123"/>
    <mergeCell ref="A1124:A1129"/>
    <mergeCell ref="B1124:B1129"/>
    <mergeCell ref="A1112:A1117"/>
    <mergeCell ref="B1112:B1117"/>
    <mergeCell ref="A1060:A1065"/>
    <mergeCell ref="B1060:B1065"/>
    <mergeCell ref="A1068:A1073"/>
    <mergeCell ref="B1068:B1073"/>
    <mergeCell ref="A1074:A1079"/>
    <mergeCell ref="B1074:B1079"/>
    <mergeCell ref="A1080:A1085"/>
    <mergeCell ref="B1080:B1085"/>
    <mergeCell ref="A1086:A1091"/>
    <mergeCell ref="B1086:B1091"/>
    <mergeCell ref="A1033:A1038"/>
    <mergeCell ref="B1033:B1038"/>
    <mergeCell ref="A1054:A1059"/>
    <mergeCell ref="B1054:B1059"/>
    <mergeCell ref="A1048:A1053"/>
    <mergeCell ref="B1048:B1053"/>
    <mergeCell ref="A1042:A1047"/>
    <mergeCell ref="B1042:B1047"/>
    <mergeCell ref="A1019:A1024"/>
    <mergeCell ref="B1019:B1024"/>
    <mergeCell ref="A1027:A1032"/>
    <mergeCell ref="B1027:B1032"/>
    <mergeCell ref="A862:A864"/>
    <mergeCell ref="B862:B864"/>
    <mergeCell ref="B885:B888"/>
    <mergeCell ref="A865:A867"/>
    <mergeCell ref="B997:B1002"/>
    <mergeCell ref="B865:B867"/>
    <mergeCell ref="A870:A872"/>
    <mergeCell ref="B870:B872"/>
    <mergeCell ref="A882:A884"/>
    <mergeCell ref="A949:A951"/>
    <mergeCell ref="B949:B951"/>
    <mergeCell ref="A914:A916"/>
    <mergeCell ref="B914:B916"/>
    <mergeCell ref="A917:A919"/>
    <mergeCell ref="B917:B919"/>
    <mergeCell ref="A908:A910"/>
    <mergeCell ref="B908:B910"/>
    <mergeCell ref="A911:A913"/>
    <mergeCell ref="B911:B913"/>
    <mergeCell ref="A924:A928"/>
    <mergeCell ref="A952:A954"/>
    <mergeCell ref="B952:B954"/>
    <mergeCell ref="A978:A980"/>
    <mergeCell ref="B978:B980"/>
    <mergeCell ref="A821:A823"/>
    <mergeCell ref="B821:B823"/>
    <mergeCell ref="A826:A828"/>
    <mergeCell ref="B826:B828"/>
    <mergeCell ref="A904:A907"/>
    <mergeCell ref="B904:B907"/>
    <mergeCell ref="A832:A834"/>
    <mergeCell ref="B832:B834"/>
    <mergeCell ref="A835:A837"/>
    <mergeCell ref="B835:B837"/>
    <mergeCell ref="A840:A842"/>
    <mergeCell ref="B840:B842"/>
    <mergeCell ref="A843:A845"/>
    <mergeCell ref="B843:B845"/>
    <mergeCell ref="A846:A848"/>
    <mergeCell ref="B846:B848"/>
    <mergeCell ref="A849:A851"/>
    <mergeCell ref="B849:B851"/>
    <mergeCell ref="B882:B884"/>
    <mergeCell ref="A885:A888"/>
    <mergeCell ref="A898:A900"/>
    <mergeCell ref="B898:B900"/>
    <mergeCell ref="A901:A903"/>
    <mergeCell ref="B901:B903"/>
    <mergeCell ref="B785:B789"/>
    <mergeCell ref="A790:A794"/>
    <mergeCell ref="B790:B794"/>
    <mergeCell ref="A797:A801"/>
    <mergeCell ref="B797:B801"/>
    <mergeCell ref="A802:A806"/>
    <mergeCell ref="B802:B806"/>
    <mergeCell ref="A816:A818"/>
    <mergeCell ref="B816:B818"/>
    <mergeCell ref="A520:A526"/>
    <mergeCell ref="B520:B526"/>
    <mergeCell ref="A527:A532"/>
    <mergeCell ref="B527:B532"/>
    <mergeCell ref="A533:A538"/>
    <mergeCell ref="B533:B538"/>
    <mergeCell ref="A539:A544"/>
    <mergeCell ref="A743:A745"/>
    <mergeCell ref="B743:B745"/>
    <mergeCell ref="A737:A739"/>
    <mergeCell ref="B737:B739"/>
    <mergeCell ref="A605:A610"/>
    <mergeCell ref="B605:B610"/>
    <mergeCell ref="A611:A616"/>
    <mergeCell ref="B611:B616"/>
    <mergeCell ref="A617:A622"/>
    <mergeCell ref="B617:B622"/>
    <mergeCell ref="A623:A628"/>
    <mergeCell ref="B623:B628"/>
    <mergeCell ref="B539:B544"/>
    <mergeCell ref="A545:A550"/>
    <mergeCell ref="B545:B550"/>
    <mergeCell ref="A551:A556"/>
    <mergeCell ref="B551:B556"/>
    <mergeCell ref="A487:A492"/>
    <mergeCell ref="B487:B492"/>
    <mergeCell ref="A493:A498"/>
    <mergeCell ref="B493:B498"/>
    <mergeCell ref="A499:A504"/>
    <mergeCell ref="B499:B504"/>
    <mergeCell ref="A507:A513"/>
    <mergeCell ref="B507:B513"/>
    <mergeCell ref="A514:A519"/>
    <mergeCell ref="B514:B519"/>
    <mergeCell ref="B452:B457"/>
    <mergeCell ref="A458:A463"/>
    <mergeCell ref="B458:B463"/>
    <mergeCell ref="A467:A472"/>
    <mergeCell ref="B467:B472"/>
    <mergeCell ref="A473:A478"/>
    <mergeCell ref="B473:B478"/>
    <mergeCell ref="A479:A484"/>
    <mergeCell ref="B479:B484"/>
    <mergeCell ref="A3:I3"/>
    <mergeCell ref="A895:A897"/>
    <mergeCell ref="B895:B897"/>
    <mergeCell ref="B10:B14"/>
    <mergeCell ref="A10:A14"/>
    <mergeCell ref="A15:A17"/>
    <mergeCell ref="B15:B17"/>
    <mergeCell ref="A18:A19"/>
    <mergeCell ref="B18:B19"/>
    <mergeCell ref="A854:A856"/>
    <mergeCell ref="B854:B856"/>
    <mergeCell ref="B768:B769"/>
    <mergeCell ref="A327:A332"/>
    <mergeCell ref="B327:B332"/>
    <mergeCell ref="A333:A338"/>
    <mergeCell ref="A399:A405"/>
    <mergeCell ref="B399:B405"/>
    <mergeCell ref="A406:A411"/>
    <mergeCell ref="B406:B411"/>
    <mergeCell ref="A412:A417"/>
    <mergeCell ref="B412:B417"/>
    <mergeCell ref="A418:A423"/>
    <mergeCell ref="B418:B423"/>
    <mergeCell ref="A426:A431"/>
    <mergeCell ref="B20:B21"/>
    <mergeCell ref="A20:A21"/>
    <mergeCell ref="A22:A23"/>
    <mergeCell ref="B22:B23"/>
    <mergeCell ref="B24:B25"/>
    <mergeCell ref="A24:A25"/>
    <mergeCell ref="A857:A859"/>
    <mergeCell ref="B857:B859"/>
    <mergeCell ref="A766:A767"/>
    <mergeCell ref="B766:B767"/>
    <mergeCell ref="A768:A769"/>
    <mergeCell ref="A755:A757"/>
    <mergeCell ref="B755:B757"/>
    <mergeCell ref="A749:A751"/>
    <mergeCell ref="B749:B751"/>
    <mergeCell ref="A752:A754"/>
    <mergeCell ref="B752:B754"/>
    <mergeCell ref="A740:A742"/>
    <mergeCell ref="B740:B742"/>
    <mergeCell ref="A770:A771"/>
    <mergeCell ref="B770:B771"/>
    <mergeCell ref="A780:A784"/>
    <mergeCell ref="B780:B784"/>
    <mergeCell ref="A785:A789"/>
    <mergeCell ref="A920:A923"/>
    <mergeCell ref="B920:B923"/>
    <mergeCell ref="A758:A761"/>
    <mergeCell ref="B758:B761"/>
    <mergeCell ref="A764:A765"/>
    <mergeCell ref="B764:B765"/>
    <mergeCell ref="A150:A156"/>
    <mergeCell ref="B150:B156"/>
    <mergeCell ref="A157:A162"/>
    <mergeCell ref="B157:B162"/>
    <mergeCell ref="A163:A169"/>
    <mergeCell ref="B163:B169"/>
    <mergeCell ref="A170:A175"/>
    <mergeCell ref="B170:B175"/>
    <mergeCell ref="A176:A181"/>
    <mergeCell ref="B176:B181"/>
    <mergeCell ref="B426:B431"/>
    <mergeCell ref="A432:A437"/>
    <mergeCell ref="B432:B437"/>
    <mergeCell ref="A438:A443"/>
    <mergeCell ref="B438:B443"/>
    <mergeCell ref="A444:A449"/>
    <mergeCell ref="B444:B449"/>
    <mergeCell ref="A452:A457"/>
    <mergeCell ref="A1011:A1016"/>
    <mergeCell ref="B1011:B1016"/>
    <mergeCell ref="A957:A959"/>
    <mergeCell ref="B957:B959"/>
    <mergeCell ref="A969:A971"/>
    <mergeCell ref="B969:B971"/>
    <mergeCell ref="A972:A974"/>
    <mergeCell ref="B972:B974"/>
    <mergeCell ref="A975:A977"/>
    <mergeCell ref="B975:B977"/>
    <mergeCell ref="A984:I984"/>
    <mergeCell ref="A989:A994"/>
    <mergeCell ref="B989:B994"/>
    <mergeCell ref="A997:A1002"/>
    <mergeCell ref="B924:B928"/>
    <mergeCell ref="A937:A939"/>
    <mergeCell ref="B937:B939"/>
    <mergeCell ref="A940:A942"/>
    <mergeCell ref="B940:B942"/>
    <mergeCell ref="A946:A948"/>
    <mergeCell ref="B946:B948"/>
    <mergeCell ref="A1003:A1008"/>
    <mergeCell ref="B1003:B1008"/>
    <mergeCell ref="A1278:I1278"/>
    <mergeCell ref="B1184:B1189"/>
    <mergeCell ref="A1190:A1195"/>
    <mergeCell ref="A1165:A1170"/>
    <mergeCell ref="B1165:B1170"/>
    <mergeCell ref="A1132:A1137"/>
    <mergeCell ref="B1132:B1137"/>
    <mergeCell ref="A1138:A1143"/>
    <mergeCell ref="B1138:B1143"/>
    <mergeCell ref="A1144:A1149"/>
    <mergeCell ref="B1144:B1149"/>
    <mergeCell ref="A1150:A1155"/>
    <mergeCell ref="B1150:B1155"/>
    <mergeCell ref="A1160:I1160"/>
    <mergeCell ref="B1190:B1195"/>
    <mergeCell ref="A1171:A1177"/>
    <mergeCell ref="B1171:B1177"/>
    <mergeCell ref="A1178:A1183"/>
    <mergeCell ref="B1178:B1183"/>
    <mergeCell ref="A1184:A1189"/>
    <mergeCell ref="A1196:A1201"/>
    <mergeCell ref="B1196:B1201"/>
    <mergeCell ref="A1202:A1207"/>
    <mergeCell ref="B1202:B1207"/>
    <mergeCell ref="A1240:A1245"/>
    <mergeCell ref="B1240:B1245"/>
    <mergeCell ref="A1246:A1251"/>
    <mergeCell ref="B1246:B1251"/>
    <mergeCell ref="A1254:A1259"/>
    <mergeCell ref="B1254:B1259"/>
    <mergeCell ref="A1260:A1265"/>
    <mergeCell ref="B1260:B1265"/>
    <mergeCell ref="A1266:A1272"/>
    <mergeCell ref="B1266:B1272"/>
    <mergeCell ref="A1208:A1213"/>
    <mergeCell ref="B1208:B1213"/>
    <mergeCell ref="A1214:A1219"/>
    <mergeCell ref="B1214:B1219"/>
    <mergeCell ref="A1222:A1227"/>
    <mergeCell ref="B1222:B1227"/>
    <mergeCell ref="A1228:A1233"/>
    <mergeCell ref="B1228:B1233"/>
    <mergeCell ref="A1234:A1239"/>
    <mergeCell ref="B1234:B1239"/>
    <mergeCell ref="H1363:H1378"/>
    <mergeCell ref="A1379:A1387"/>
    <mergeCell ref="B1379:B1387"/>
    <mergeCell ref="A1388:A1396"/>
    <mergeCell ref="B1388:B1396"/>
    <mergeCell ref="H1388:H1396"/>
    <mergeCell ref="B1409:B1417"/>
    <mergeCell ref="A1283:A1290"/>
    <mergeCell ref="B1283:B1290"/>
    <mergeCell ref="H1283:H1290"/>
    <mergeCell ref="A1354:A1362"/>
    <mergeCell ref="B1354:B1362"/>
    <mergeCell ref="A1363:A1378"/>
    <mergeCell ref="B1363:B1378"/>
    <mergeCell ref="A53:A59"/>
    <mergeCell ref="B53:B59"/>
    <mergeCell ref="A60:A65"/>
    <mergeCell ref="B60:B65"/>
    <mergeCell ref="A66:A72"/>
    <mergeCell ref="B66:B72"/>
    <mergeCell ref="A73:A78"/>
    <mergeCell ref="B73:B78"/>
    <mergeCell ref="A79:A84"/>
    <mergeCell ref="B79:B84"/>
    <mergeCell ref="A85:A91"/>
    <mergeCell ref="B85:B91"/>
    <mergeCell ref="A92:A97"/>
    <mergeCell ref="B92:B97"/>
    <mergeCell ref="A98:A104"/>
    <mergeCell ref="B98:B104"/>
    <mergeCell ref="A108:A113"/>
    <mergeCell ref="B108:B113"/>
    <mergeCell ref="A114:A119"/>
    <mergeCell ref="B114:B119"/>
    <mergeCell ref="A120:A125"/>
    <mergeCell ref="B120:B125"/>
    <mergeCell ref="A126:A131"/>
    <mergeCell ref="B126:B131"/>
    <mergeCell ref="A132:A137"/>
    <mergeCell ref="B132:B137"/>
    <mergeCell ref="A138:A143"/>
    <mergeCell ref="B138:B143"/>
    <mergeCell ref="A144:A149"/>
    <mergeCell ref="B144:B149"/>
    <mergeCell ref="A185:A191"/>
    <mergeCell ref="B185:B191"/>
    <mergeCell ref="A192:A198"/>
    <mergeCell ref="B192:B198"/>
    <mergeCell ref="A199:A207"/>
    <mergeCell ref="B199:B207"/>
    <mergeCell ref="A208:A213"/>
    <mergeCell ref="B208:B213"/>
    <mergeCell ref="A214:A220"/>
    <mergeCell ref="B214:B220"/>
    <mergeCell ref="A221:A226"/>
    <mergeCell ref="B221:B226"/>
    <mergeCell ref="A227:A232"/>
    <mergeCell ref="B227:B232"/>
    <mergeCell ref="A233:A238"/>
    <mergeCell ref="B233:B238"/>
    <mergeCell ref="A239:A244"/>
    <mergeCell ref="B239:B244"/>
    <mergeCell ref="A245:A250"/>
    <mergeCell ref="B245:B250"/>
    <mergeCell ref="A251:A256"/>
    <mergeCell ref="B251:B256"/>
    <mergeCell ref="A257:A264"/>
    <mergeCell ref="B257:B264"/>
    <mergeCell ref="A265:A272"/>
    <mergeCell ref="B265:B272"/>
    <mergeCell ref="A273:A280"/>
    <mergeCell ref="B273:B280"/>
    <mergeCell ref="A281:A288"/>
    <mergeCell ref="B281:B288"/>
    <mergeCell ref="A289:A296"/>
    <mergeCell ref="B289:B296"/>
    <mergeCell ref="A299:A304"/>
    <mergeCell ref="B299:B304"/>
    <mergeCell ref="A305:A310"/>
    <mergeCell ref="B305:B310"/>
    <mergeCell ref="A311:A316"/>
    <mergeCell ref="B311:B316"/>
    <mergeCell ref="A320:A326"/>
    <mergeCell ref="B320:B326"/>
    <mergeCell ref="B333:B338"/>
    <mergeCell ref="A339:A344"/>
    <mergeCell ref="B339:B344"/>
    <mergeCell ref="A345:A350"/>
    <mergeCell ref="B345:B350"/>
    <mergeCell ref="A351:A356"/>
    <mergeCell ref="B351:B356"/>
    <mergeCell ref="A357:A363"/>
    <mergeCell ref="B357:B363"/>
    <mergeCell ref="A364:A369"/>
    <mergeCell ref="B364:B369"/>
    <mergeCell ref="A373:A379"/>
    <mergeCell ref="B373:B379"/>
    <mergeCell ref="A380:A385"/>
    <mergeCell ref="B380:B385"/>
    <mergeCell ref="A386:A392"/>
    <mergeCell ref="B386:B392"/>
    <mergeCell ref="A393:A398"/>
    <mergeCell ref="B393:B398"/>
    <mergeCell ref="A557:A562"/>
    <mergeCell ref="B557:B562"/>
    <mergeCell ref="A563:A568"/>
    <mergeCell ref="B563:B568"/>
    <mergeCell ref="A572:A577"/>
    <mergeCell ref="B572:B577"/>
    <mergeCell ref="A578:A583"/>
    <mergeCell ref="B578:B583"/>
    <mergeCell ref="A587:A592"/>
    <mergeCell ref="B587:B592"/>
    <mergeCell ref="A593:A598"/>
    <mergeCell ref="B593:B598"/>
    <mergeCell ref="A599:A604"/>
    <mergeCell ref="B599:B604"/>
    <mergeCell ref="A629:A634"/>
    <mergeCell ref="B629:B634"/>
    <mergeCell ref="A635:A640"/>
    <mergeCell ref="B635:B640"/>
    <mergeCell ref="A641:A646"/>
    <mergeCell ref="B641:B646"/>
    <mergeCell ref="A650:A655"/>
    <mergeCell ref="B650:B655"/>
    <mergeCell ref="A656:A661"/>
    <mergeCell ref="B656:B661"/>
    <mergeCell ref="A662:A667"/>
    <mergeCell ref="B662:B667"/>
    <mergeCell ref="A668:A673"/>
    <mergeCell ref="B668:B673"/>
    <mergeCell ref="A674:A679"/>
    <mergeCell ref="B674:B679"/>
    <mergeCell ref="A680:A685"/>
    <mergeCell ref="B680:B685"/>
    <mergeCell ref="A689:A696"/>
    <mergeCell ref="B689:B696"/>
    <mergeCell ref="A1680:A1682"/>
    <mergeCell ref="B1680:B1682"/>
    <mergeCell ref="A889:A892"/>
    <mergeCell ref="B889:B892"/>
    <mergeCell ref="A697:A704"/>
    <mergeCell ref="B697:B704"/>
    <mergeCell ref="A705:A713"/>
    <mergeCell ref="B705:B713"/>
    <mergeCell ref="A715:A720"/>
    <mergeCell ref="B715:B720"/>
    <mergeCell ref="A721:A726"/>
    <mergeCell ref="B721:B726"/>
    <mergeCell ref="A1677:A1679"/>
    <mergeCell ref="B1677:B1679"/>
    <mergeCell ref="A1507:A1512"/>
    <mergeCell ref="B1507:B1512"/>
    <mergeCell ref="A1326:I1326"/>
    <mergeCell ref="A1331:A1353"/>
    <mergeCell ref="B1331:B1353"/>
    <mergeCell ref="H1331:H1353"/>
  </mergeCells>
  <phoneticPr fontId="13" type="noConversion"/>
  <pageMargins left="0.70866141732283472" right="0.70866141732283472" top="0.74803149606299213" bottom="0.74803149606299213" header="0.31496062992125984" footer="0.31496062992125984"/>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4885-0C7D-474C-9080-75945A00B7A9}">
  <sheetPr>
    <pageSetUpPr fitToPage="1"/>
  </sheetPr>
  <dimension ref="A1:I747"/>
  <sheetViews>
    <sheetView workbookViewId="0">
      <selection activeCell="R1" sqref="R1"/>
    </sheetView>
  </sheetViews>
  <sheetFormatPr defaultRowHeight="14.5" x14ac:dyDescent="0.35"/>
  <cols>
    <col min="1" max="1" width="11.36328125" customWidth="1"/>
    <col min="2" max="2" width="43.08984375" customWidth="1"/>
    <col min="3" max="3" width="12.36328125" customWidth="1"/>
    <col min="4" max="6" width="10.54296875" customWidth="1"/>
    <col min="7" max="7" width="13.08984375" customWidth="1"/>
  </cols>
  <sheetData>
    <row r="1" spans="1:9" ht="15" x14ac:dyDescent="0.35">
      <c r="A1" s="750" t="s">
        <v>889</v>
      </c>
      <c r="B1" s="750"/>
      <c r="C1" s="750"/>
      <c r="D1" s="750"/>
      <c r="E1" s="750"/>
      <c r="F1" s="750"/>
      <c r="G1" s="750"/>
    </row>
    <row r="2" spans="1:9" ht="15.5" thickBot="1" x14ac:dyDescent="0.4">
      <c r="A2" s="750" t="s">
        <v>890</v>
      </c>
      <c r="B2" s="750"/>
      <c r="C2" s="750"/>
      <c r="D2" s="750"/>
      <c r="E2" s="750"/>
      <c r="F2" s="750"/>
      <c r="G2" s="750"/>
      <c r="H2" s="750"/>
      <c r="I2" s="750"/>
    </row>
    <row r="3" spans="1:9" ht="27" customHeight="1" thickBot="1" x14ac:dyDescent="0.4">
      <c r="A3" s="869" t="s">
        <v>891</v>
      </c>
      <c r="B3" s="194" t="s">
        <v>892</v>
      </c>
      <c r="C3" s="434" t="s">
        <v>708</v>
      </c>
      <c r="D3" s="871" t="s">
        <v>893</v>
      </c>
      <c r="E3" s="872"/>
      <c r="F3" s="873"/>
      <c r="G3" s="869" t="s">
        <v>894</v>
      </c>
    </row>
    <row r="4" spans="1:9" ht="57.65" customHeight="1" thickBot="1" x14ac:dyDescent="0.4">
      <c r="A4" s="870"/>
      <c r="B4" s="195"/>
      <c r="C4" s="195"/>
      <c r="D4" s="712" t="s">
        <v>712</v>
      </c>
      <c r="E4" s="712" t="s">
        <v>713</v>
      </c>
      <c r="F4" s="712" t="s">
        <v>888</v>
      </c>
      <c r="G4" s="870"/>
    </row>
    <row r="5" spans="1:9" ht="16" thickBot="1" x14ac:dyDescent="0.4">
      <c r="A5" s="435">
        <v>1</v>
      </c>
      <c r="B5" s="436">
        <v>2</v>
      </c>
      <c r="C5" s="436">
        <v>3</v>
      </c>
      <c r="D5" s="436">
        <v>4</v>
      </c>
      <c r="E5" s="436">
        <v>5</v>
      </c>
      <c r="F5" s="436">
        <v>6</v>
      </c>
      <c r="G5" s="437">
        <v>7</v>
      </c>
    </row>
    <row r="6" spans="1:9" ht="15.5" thickBot="1" x14ac:dyDescent="0.4">
      <c r="A6" s="866" t="s">
        <v>895</v>
      </c>
      <c r="B6" s="867"/>
      <c r="C6" s="867"/>
      <c r="D6" s="867"/>
      <c r="E6" s="867"/>
      <c r="F6" s="867"/>
      <c r="G6" s="868"/>
    </row>
    <row r="7" spans="1:9" ht="31" thickBot="1" x14ac:dyDescent="0.4">
      <c r="A7" s="438"/>
      <c r="B7" s="439" t="s">
        <v>896</v>
      </c>
      <c r="C7" s="440"/>
      <c r="D7" s="440"/>
      <c r="E7" s="440"/>
      <c r="F7" s="440"/>
      <c r="G7" s="441" t="s">
        <v>282</v>
      </c>
    </row>
    <row r="8" spans="1:9" ht="47" thickBot="1" x14ac:dyDescent="0.4">
      <c r="A8" s="438" t="s">
        <v>897</v>
      </c>
      <c r="B8" s="442" t="s">
        <v>783</v>
      </c>
      <c r="C8" s="225" t="s">
        <v>729</v>
      </c>
      <c r="D8" s="443">
        <v>60</v>
      </c>
      <c r="E8" s="443">
        <v>70</v>
      </c>
      <c r="F8" s="443">
        <v>80</v>
      </c>
      <c r="G8" s="441"/>
    </row>
    <row r="9" spans="1:9" ht="31.5" thickBot="1" x14ac:dyDescent="0.4">
      <c r="A9" s="444" t="s">
        <v>897</v>
      </c>
      <c r="B9" s="442" t="s">
        <v>784</v>
      </c>
      <c r="C9" s="224" t="s">
        <v>729</v>
      </c>
      <c r="D9" s="445">
        <v>58</v>
      </c>
      <c r="E9" s="445">
        <v>59</v>
      </c>
      <c r="F9" s="445">
        <v>60</v>
      </c>
      <c r="G9" s="33"/>
    </row>
    <row r="10" spans="1:9" ht="31.5" thickBot="1" x14ac:dyDescent="0.4">
      <c r="A10" s="438" t="s">
        <v>897</v>
      </c>
      <c r="B10" s="441" t="s">
        <v>898</v>
      </c>
      <c r="C10" s="433" t="s">
        <v>729</v>
      </c>
      <c r="D10" s="446">
        <v>80</v>
      </c>
      <c r="E10" s="446">
        <v>98</v>
      </c>
      <c r="F10" s="446">
        <v>98</v>
      </c>
      <c r="G10" s="441"/>
    </row>
    <row r="11" spans="1:9" ht="31.5" thickBot="1" x14ac:dyDescent="0.4">
      <c r="A11" s="438" t="s">
        <v>897</v>
      </c>
      <c r="B11" s="441" t="s">
        <v>772</v>
      </c>
      <c r="C11" s="433" t="s">
        <v>751</v>
      </c>
      <c r="D11" s="447">
        <v>2</v>
      </c>
      <c r="E11" s="447">
        <v>2</v>
      </c>
      <c r="F11" s="447">
        <v>2</v>
      </c>
      <c r="G11" s="441"/>
    </row>
    <row r="12" spans="1:9" ht="30.5" thickBot="1" x14ac:dyDescent="0.4">
      <c r="A12" s="438"/>
      <c r="B12" s="448" t="s">
        <v>899</v>
      </c>
      <c r="C12" s="449"/>
      <c r="D12" s="450"/>
      <c r="E12" s="450"/>
      <c r="F12" s="450"/>
      <c r="G12" s="441"/>
    </row>
    <row r="13" spans="1:9" ht="16" thickBot="1" x14ac:dyDescent="0.4">
      <c r="A13" s="438" t="s">
        <v>79</v>
      </c>
      <c r="B13" s="451" t="s">
        <v>900</v>
      </c>
      <c r="C13" s="449" t="s">
        <v>719</v>
      </c>
      <c r="D13" s="452">
        <v>16</v>
      </c>
      <c r="E13" s="452">
        <v>16</v>
      </c>
      <c r="F13" s="452">
        <v>16</v>
      </c>
      <c r="G13" s="441"/>
    </row>
    <row r="14" spans="1:9" ht="16" thickBot="1" x14ac:dyDescent="0.4">
      <c r="A14" s="444" t="s">
        <v>79</v>
      </c>
      <c r="B14" s="453" t="s">
        <v>901</v>
      </c>
      <c r="C14" s="433" t="s">
        <v>749</v>
      </c>
      <c r="D14" s="433">
        <v>130</v>
      </c>
      <c r="E14" s="433">
        <v>132</v>
      </c>
      <c r="F14" s="433">
        <v>134</v>
      </c>
      <c r="G14" s="441"/>
    </row>
    <row r="15" spans="1:9" ht="31.5" thickBot="1" x14ac:dyDescent="0.4">
      <c r="A15" s="444" t="s">
        <v>79</v>
      </c>
      <c r="B15" s="454" t="s">
        <v>902</v>
      </c>
      <c r="C15" s="433" t="s">
        <v>749</v>
      </c>
      <c r="D15" s="433">
        <v>153</v>
      </c>
      <c r="E15" s="433">
        <v>158</v>
      </c>
      <c r="F15" s="433">
        <v>160</v>
      </c>
      <c r="G15" s="441"/>
    </row>
    <row r="16" spans="1:9" ht="31.5" thickBot="1" x14ac:dyDescent="0.4">
      <c r="A16" s="444" t="s">
        <v>79</v>
      </c>
      <c r="B16" s="454" t="s">
        <v>903</v>
      </c>
      <c r="C16" s="433" t="s">
        <v>749</v>
      </c>
      <c r="D16" s="433">
        <v>173</v>
      </c>
      <c r="E16" s="433">
        <v>183</v>
      </c>
      <c r="F16" s="433">
        <v>195</v>
      </c>
      <c r="G16" s="441"/>
    </row>
    <row r="17" spans="1:9" ht="45.5" thickBot="1" x14ac:dyDescent="0.4">
      <c r="A17" s="438"/>
      <c r="B17" s="448" t="s">
        <v>904</v>
      </c>
      <c r="C17" s="449"/>
      <c r="D17" s="450"/>
      <c r="E17" s="450"/>
      <c r="F17" s="450"/>
      <c r="G17" s="441"/>
    </row>
    <row r="18" spans="1:9" ht="16" thickBot="1" x14ac:dyDescent="0.4">
      <c r="A18" s="438" t="s">
        <v>79</v>
      </c>
      <c r="B18" s="453" t="s">
        <v>905</v>
      </c>
      <c r="C18" s="449" t="s">
        <v>749</v>
      </c>
      <c r="D18" s="452">
        <v>27</v>
      </c>
      <c r="E18" s="452">
        <v>27</v>
      </c>
      <c r="F18" s="452">
        <v>27</v>
      </c>
      <c r="G18" s="441"/>
    </row>
    <row r="19" spans="1:9" ht="31.5" thickBot="1" x14ac:dyDescent="0.4">
      <c r="A19" s="438" t="s">
        <v>79</v>
      </c>
      <c r="B19" s="455" t="s">
        <v>906</v>
      </c>
      <c r="C19" s="456" t="s">
        <v>749</v>
      </c>
      <c r="D19" s="457">
        <v>6</v>
      </c>
      <c r="E19" s="456">
        <v>6</v>
      </c>
      <c r="F19" s="456">
        <v>6</v>
      </c>
      <c r="G19" s="441"/>
    </row>
    <row r="20" spans="1:9" ht="16" thickBot="1" x14ac:dyDescent="0.4">
      <c r="A20" s="438" t="s">
        <v>79</v>
      </c>
      <c r="B20" s="453" t="s">
        <v>907</v>
      </c>
      <c r="C20" s="452" t="s">
        <v>908</v>
      </c>
      <c r="D20" s="445">
        <v>35</v>
      </c>
      <c r="E20" s="445">
        <v>35</v>
      </c>
      <c r="F20" s="445">
        <v>35</v>
      </c>
      <c r="G20" s="441"/>
    </row>
    <row r="21" spans="1:9" ht="16" thickBot="1" x14ac:dyDescent="0.4">
      <c r="A21" s="438" t="s">
        <v>79</v>
      </c>
      <c r="B21" s="458" t="s">
        <v>909</v>
      </c>
      <c r="C21" s="452" t="s">
        <v>908</v>
      </c>
      <c r="D21" s="445">
        <v>294.89999999999998</v>
      </c>
      <c r="E21" s="452">
        <v>315.60000000000002</v>
      </c>
      <c r="F21" s="452">
        <v>332.5</v>
      </c>
      <c r="G21" s="441"/>
    </row>
    <row r="22" spans="1:9" ht="30.5" thickBot="1" x14ac:dyDescent="0.4">
      <c r="A22" s="438"/>
      <c r="B22" s="459" t="s">
        <v>910</v>
      </c>
      <c r="C22" s="449"/>
      <c r="D22" s="450"/>
      <c r="E22" s="450"/>
      <c r="F22" s="450"/>
      <c r="G22" s="441"/>
    </row>
    <row r="23" spans="1:9" ht="31.5" thickBot="1" x14ac:dyDescent="0.4">
      <c r="A23" s="438" t="s">
        <v>79</v>
      </c>
      <c r="B23" s="460" t="s">
        <v>911</v>
      </c>
      <c r="C23" s="449" t="s">
        <v>749</v>
      </c>
      <c r="D23" s="457">
        <v>8</v>
      </c>
      <c r="E23" s="452">
        <v>8</v>
      </c>
      <c r="F23" s="452">
        <v>8</v>
      </c>
      <c r="G23" s="441"/>
    </row>
    <row r="24" spans="1:9" ht="31.5" thickBot="1" x14ac:dyDescent="0.4">
      <c r="A24" s="438" t="s">
        <v>79</v>
      </c>
      <c r="B24" s="460" t="s">
        <v>912</v>
      </c>
      <c r="C24" s="449" t="s">
        <v>913</v>
      </c>
      <c r="D24" s="457" t="s">
        <v>914</v>
      </c>
      <c r="E24" s="461" t="s">
        <v>914</v>
      </c>
      <c r="F24" s="457" t="s">
        <v>914</v>
      </c>
      <c r="G24" s="441"/>
    </row>
    <row r="25" spans="1:9" ht="56.5" thickBot="1" x14ac:dyDescent="0.4">
      <c r="A25" s="438" t="s">
        <v>79</v>
      </c>
      <c r="B25" s="460" t="s">
        <v>915</v>
      </c>
      <c r="C25" s="462" t="s">
        <v>916</v>
      </c>
      <c r="D25" s="463" t="s">
        <v>917</v>
      </c>
      <c r="E25" s="463" t="s">
        <v>917</v>
      </c>
      <c r="F25" s="463" t="s">
        <v>917</v>
      </c>
      <c r="G25" s="441"/>
    </row>
    <row r="26" spans="1:9" ht="56.5" thickBot="1" x14ac:dyDescent="0.4">
      <c r="A26" s="438" t="s">
        <v>79</v>
      </c>
      <c r="B26" s="453" t="s">
        <v>918</v>
      </c>
      <c r="C26" s="462" t="s">
        <v>916</v>
      </c>
      <c r="D26" s="463" t="s">
        <v>917</v>
      </c>
      <c r="E26" s="463" t="s">
        <v>917</v>
      </c>
      <c r="F26" s="463" t="s">
        <v>917</v>
      </c>
      <c r="G26" s="441"/>
    </row>
    <row r="27" spans="1:9" ht="30.5" thickBot="1" x14ac:dyDescent="0.4">
      <c r="A27" s="438"/>
      <c r="B27" s="459" t="s">
        <v>919</v>
      </c>
      <c r="C27" s="449"/>
      <c r="D27" s="450"/>
      <c r="E27" s="450"/>
      <c r="F27" s="450"/>
      <c r="G27" s="441"/>
    </row>
    <row r="28" spans="1:9" ht="62.5" thickBot="1" x14ac:dyDescent="0.4">
      <c r="A28" s="438" t="s">
        <v>79</v>
      </c>
      <c r="B28" s="464" t="s">
        <v>920</v>
      </c>
      <c r="C28" s="449" t="s">
        <v>729</v>
      </c>
      <c r="D28" s="452">
        <v>100</v>
      </c>
      <c r="E28" s="452">
        <v>100</v>
      </c>
      <c r="F28" s="452">
        <v>100</v>
      </c>
      <c r="G28" s="441"/>
    </row>
    <row r="29" spans="1:9" ht="45.5" thickBot="1" x14ac:dyDescent="0.4">
      <c r="A29" s="438"/>
      <c r="B29" s="459" t="s">
        <v>921</v>
      </c>
      <c r="C29" s="449"/>
      <c r="D29" s="452"/>
      <c r="E29" s="452"/>
      <c r="F29" s="452"/>
      <c r="G29" s="441"/>
    </row>
    <row r="30" spans="1:9" ht="47" thickBot="1" x14ac:dyDescent="0.4">
      <c r="A30" s="438" t="s">
        <v>79</v>
      </c>
      <c r="B30" s="464" t="s">
        <v>922</v>
      </c>
      <c r="C30" s="449" t="s">
        <v>729</v>
      </c>
      <c r="D30" s="452">
        <v>100</v>
      </c>
      <c r="E30" s="452">
        <v>100</v>
      </c>
      <c r="F30" s="452">
        <v>100</v>
      </c>
      <c r="G30" s="441"/>
    </row>
    <row r="31" spans="1:9" ht="30.5" thickBot="1" x14ac:dyDescent="0.4">
      <c r="A31" s="438"/>
      <c r="B31" s="459" t="s">
        <v>923</v>
      </c>
      <c r="C31" s="449"/>
      <c r="D31" s="450"/>
      <c r="E31" s="450"/>
      <c r="F31" s="450"/>
      <c r="G31" s="441"/>
    </row>
    <row r="32" spans="1:9" ht="31.5" thickBot="1" x14ac:dyDescent="0.4">
      <c r="A32" s="465" t="s">
        <v>79</v>
      </c>
      <c r="B32" s="453" t="s">
        <v>924</v>
      </c>
      <c r="C32" s="286" t="s">
        <v>719</v>
      </c>
      <c r="D32" s="286">
        <v>70</v>
      </c>
      <c r="E32" s="286">
        <v>70</v>
      </c>
      <c r="F32" s="286">
        <v>70</v>
      </c>
      <c r="G32" s="466"/>
      <c r="H32" s="73"/>
      <c r="I32" s="73"/>
    </row>
    <row r="33" spans="1:7" ht="30.5" thickBot="1" x14ac:dyDescent="0.4">
      <c r="A33" s="438"/>
      <c r="B33" s="467" t="s">
        <v>925</v>
      </c>
      <c r="C33" s="440"/>
      <c r="D33" s="468"/>
      <c r="E33" s="468"/>
      <c r="F33" s="468"/>
      <c r="G33" s="441"/>
    </row>
    <row r="34" spans="1:7" ht="30.5" thickBot="1" x14ac:dyDescent="0.4">
      <c r="A34" s="438"/>
      <c r="B34" s="469" t="s">
        <v>926</v>
      </c>
      <c r="C34" s="225"/>
      <c r="D34" s="470"/>
      <c r="E34" s="470"/>
      <c r="F34" s="470"/>
      <c r="G34" s="441"/>
    </row>
    <row r="35" spans="1:7" ht="31.5" thickBot="1" x14ac:dyDescent="0.4">
      <c r="A35" s="438" t="s">
        <v>79</v>
      </c>
      <c r="B35" s="471" t="s">
        <v>927</v>
      </c>
      <c r="C35" s="452" t="s">
        <v>751</v>
      </c>
      <c r="D35" s="452">
        <v>1200</v>
      </c>
      <c r="E35" s="452">
        <v>1250</v>
      </c>
      <c r="F35" s="452">
        <v>1300</v>
      </c>
      <c r="G35" s="441"/>
    </row>
    <row r="36" spans="1:7" ht="16" thickBot="1" x14ac:dyDescent="0.4">
      <c r="A36" s="438"/>
      <c r="B36" s="472" t="s">
        <v>928</v>
      </c>
      <c r="C36" s="452"/>
      <c r="D36" s="452"/>
      <c r="E36" s="452"/>
      <c r="F36" s="452"/>
      <c r="G36" s="441"/>
    </row>
    <row r="37" spans="1:7" ht="62.5" thickBot="1" x14ac:dyDescent="0.4">
      <c r="A37" s="438" t="s">
        <v>79</v>
      </c>
      <c r="B37" s="471" t="s">
        <v>929</v>
      </c>
      <c r="C37" s="452" t="s">
        <v>729</v>
      </c>
      <c r="D37" s="445">
        <v>74</v>
      </c>
      <c r="E37" s="445">
        <v>76</v>
      </c>
      <c r="F37" s="445">
        <v>76</v>
      </c>
      <c r="G37" s="441"/>
    </row>
    <row r="38" spans="1:7" ht="30.5" thickBot="1" x14ac:dyDescent="0.4">
      <c r="A38" s="438"/>
      <c r="B38" s="448" t="s">
        <v>930</v>
      </c>
      <c r="C38" s="449"/>
      <c r="D38" s="450"/>
      <c r="E38" s="450"/>
      <c r="F38" s="450"/>
      <c r="G38" s="441"/>
    </row>
    <row r="39" spans="1:7" ht="47" thickBot="1" x14ac:dyDescent="0.4">
      <c r="A39" s="438" t="s">
        <v>79</v>
      </c>
      <c r="B39" s="473" t="s">
        <v>931</v>
      </c>
      <c r="C39" s="449" t="s">
        <v>729</v>
      </c>
      <c r="D39" s="445">
        <v>87</v>
      </c>
      <c r="E39" s="445">
        <v>87</v>
      </c>
      <c r="F39" s="445">
        <v>87</v>
      </c>
      <c r="G39" s="441"/>
    </row>
    <row r="40" spans="1:7" ht="109" thickBot="1" x14ac:dyDescent="0.4">
      <c r="A40" s="438" t="s">
        <v>79</v>
      </c>
      <c r="B40" s="474" t="s">
        <v>932</v>
      </c>
      <c r="C40" s="449" t="s">
        <v>729</v>
      </c>
      <c r="D40" s="452">
        <v>100</v>
      </c>
      <c r="E40" s="452">
        <v>100</v>
      </c>
      <c r="F40" s="452">
        <v>100</v>
      </c>
      <c r="G40" s="441"/>
    </row>
    <row r="41" spans="1:7" ht="30.5" thickBot="1" x14ac:dyDescent="0.4">
      <c r="A41" s="438"/>
      <c r="B41" s="448" t="s">
        <v>933</v>
      </c>
      <c r="C41" s="449"/>
      <c r="D41" s="450"/>
      <c r="E41" s="450"/>
      <c r="F41" s="450"/>
      <c r="G41" s="441"/>
    </row>
    <row r="42" spans="1:7" ht="31.5" thickBot="1" x14ac:dyDescent="0.4">
      <c r="A42" s="438" t="s">
        <v>79</v>
      </c>
      <c r="B42" s="473" t="s">
        <v>934</v>
      </c>
      <c r="C42" s="449" t="s">
        <v>751</v>
      </c>
      <c r="D42" s="456">
        <v>31</v>
      </c>
      <c r="E42" s="452">
        <v>32</v>
      </c>
      <c r="F42" s="452">
        <v>33</v>
      </c>
      <c r="G42" s="441"/>
    </row>
    <row r="43" spans="1:7" ht="31.5" thickBot="1" x14ac:dyDescent="0.4">
      <c r="A43" s="438" t="s">
        <v>79</v>
      </c>
      <c r="B43" s="473" t="s">
        <v>935</v>
      </c>
      <c r="C43" s="449" t="s">
        <v>751</v>
      </c>
      <c r="D43" s="452">
        <v>6</v>
      </c>
      <c r="E43" s="452">
        <v>6</v>
      </c>
      <c r="F43" s="452">
        <v>6</v>
      </c>
      <c r="G43" s="441"/>
    </row>
    <row r="44" spans="1:7" ht="16" thickBot="1" x14ac:dyDescent="0.4">
      <c r="A44" s="438"/>
      <c r="B44" s="448" t="s">
        <v>936</v>
      </c>
      <c r="C44" s="449"/>
      <c r="D44" s="450"/>
      <c r="E44" s="450"/>
      <c r="F44" s="450"/>
      <c r="G44" s="441"/>
    </row>
    <row r="45" spans="1:7" ht="47" thickBot="1" x14ac:dyDescent="0.4">
      <c r="A45" s="438" t="s">
        <v>79</v>
      </c>
      <c r="B45" s="451" t="s">
        <v>937</v>
      </c>
      <c r="C45" s="449" t="s">
        <v>729</v>
      </c>
      <c r="D45" s="452">
        <v>100</v>
      </c>
      <c r="E45" s="452">
        <v>100</v>
      </c>
      <c r="F45" s="452">
        <v>100</v>
      </c>
      <c r="G45" s="441"/>
    </row>
    <row r="46" spans="1:7" ht="16" thickBot="1" x14ac:dyDescent="0.4">
      <c r="A46" s="438"/>
      <c r="B46" s="448" t="s">
        <v>938</v>
      </c>
      <c r="C46" s="449"/>
      <c r="D46" s="452"/>
      <c r="E46" s="452"/>
      <c r="F46" s="452"/>
      <c r="G46" s="441"/>
    </row>
    <row r="47" spans="1:7" ht="62.5" thickBot="1" x14ac:dyDescent="0.4">
      <c r="A47" s="438" t="s">
        <v>79</v>
      </c>
      <c r="B47" s="451" t="s">
        <v>939</v>
      </c>
      <c r="C47" s="449" t="s">
        <v>729</v>
      </c>
      <c r="D47" s="452">
        <v>99.5</v>
      </c>
      <c r="E47" s="452">
        <v>99.5</v>
      </c>
      <c r="F47" s="452">
        <v>99.5</v>
      </c>
      <c r="G47" s="441"/>
    </row>
    <row r="48" spans="1:7" ht="16" thickBot="1" x14ac:dyDescent="0.4">
      <c r="A48" s="438"/>
      <c r="B48" s="448" t="s">
        <v>940</v>
      </c>
      <c r="C48" s="449"/>
      <c r="D48" s="450"/>
      <c r="E48" s="450"/>
      <c r="F48" s="450"/>
      <c r="G48" s="441"/>
    </row>
    <row r="49" spans="1:7" ht="16" thickBot="1" x14ac:dyDescent="0.4">
      <c r="A49" s="438"/>
      <c r="B49" s="448" t="s">
        <v>941</v>
      </c>
      <c r="C49" s="449"/>
      <c r="D49" s="450"/>
      <c r="E49" s="450"/>
      <c r="F49" s="450"/>
      <c r="G49" s="441"/>
    </row>
    <row r="50" spans="1:7" ht="47" thickBot="1" x14ac:dyDescent="0.4">
      <c r="A50" s="438" t="s">
        <v>79</v>
      </c>
      <c r="B50" s="451" t="s">
        <v>942</v>
      </c>
      <c r="C50" s="449" t="s">
        <v>729</v>
      </c>
      <c r="D50" s="445">
        <v>85</v>
      </c>
      <c r="E50" s="445">
        <v>85</v>
      </c>
      <c r="F50" s="445">
        <v>85</v>
      </c>
      <c r="G50" s="441"/>
    </row>
    <row r="51" spans="1:7" ht="16" thickBot="1" x14ac:dyDescent="0.4">
      <c r="A51" s="438"/>
      <c r="B51" s="448" t="s">
        <v>943</v>
      </c>
      <c r="C51" s="449"/>
      <c r="D51" s="450"/>
      <c r="E51" s="450"/>
      <c r="F51" s="450"/>
      <c r="G51" s="441"/>
    </row>
    <row r="52" spans="1:7" ht="109" thickBot="1" x14ac:dyDescent="0.4">
      <c r="A52" s="444" t="s">
        <v>79</v>
      </c>
      <c r="B52" s="33" t="s">
        <v>944</v>
      </c>
      <c r="C52" s="452" t="s">
        <v>729</v>
      </c>
      <c r="D52" s="452">
        <v>4.5</v>
      </c>
      <c r="E52" s="452">
        <v>4.5</v>
      </c>
      <c r="F52" s="452">
        <v>4.4000000000000004</v>
      </c>
      <c r="G52" s="33"/>
    </row>
    <row r="53" spans="1:7" ht="30.5" thickBot="1" x14ac:dyDescent="0.4">
      <c r="A53" s="438"/>
      <c r="B53" s="448" t="s">
        <v>945</v>
      </c>
      <c r="C53" s="449"/>
      <c r="D53" s="450"/>
      <c r="E53" s="450"/>
      <c r="F53" s="450"/>
      <c r="G53" s="441"/>
    </row>
    <row r="54" spans="1:7" ht="49.25" customHeight="1" thickBot="1" x14ac:dyDescent="0.4">
      <c r="A54" s="444" t="s">
        <v>79</v>
      </c>
      <c r="B54" s="471" t="s">
        <v>946</v>
      </c>
      <c r="C54" s="452" t="s">
        <v>729</v>
      </c>
      <c r="D54" s="445">
        <v>40</v>
      </c>
      <c r="E54" s="445">
        <v>40</v>
      </c>
      <c r="F54" s="445">
        <v>40</v>
      </c>
      <c r="G54" s="33"/>
    </row>
    <row r="55" spans="1:7" ht="30.5" thickBot="1" x14ac:dyDescent="0.4">
      <c r="A55" s="438"/>
      <c r="B55" s="448" t="s">
        <v>947</v>
      </c>
      <c r="C55" s="449"/>
      <c r="D55" s="450"/>
      <c r="E55" s="450"/>
      <c r="F55" s="450"/>
      <c r="G55" s="441"/>
    </row>
    <row r="56" spans="1:7" ht="62.5" thickBot="1" x14ac:dyDescent="0.4">
      <c r="A56" s="438" t="s">
        <v>79</v>
      </c>
      <c r="B56" s="451" t="s">
        <v>948</v>
      </c>
      <c r="C56" s="449" t="s">
        <v>729</v>
      </c>
      <c r="D56" s="452">
        <v>100</v>
      </c>
      <c r="E56" s="452">
        <v>100</v>
      </c>
      <c r="F56" s="452">
        <v>100</v>
      </c>
      <c r="G56" s="441"/>
    </row>
    <row r="57" spans="1:7" ht="30.5" thickBot="1" x14ac:dyDescent="0.4">
      <c r="A57" s="438"/>
      <c r="B57" s="448" t="s">
        <v>949</v>
      </c>
      <c r="C57" s="449"/>
      <c r="D57" s="450"/>
      <c r="E57" s="450"/>
      <c r="F57" s="450"/>
      <c r="G57" s="441"/>
    </row>
    <row r="58" spans="1:7" ht="45.5" thickBot="1" x14ac:dyDescent="0.4">
      <c r="A58" s="438"/>
      <c r="B58" s="448" t="s">
        <v>950</v>
      </c>
      <c r="C58" s="449"/>
      <c r="D58" s="450"/>
      <c r="E58" s="450"/>
      <c r="F58" s="450"/>
      <c r="G58" s="441"/>
    </row>
    <row r="59" spans="1:7" ht="31.5" thickBot="1" x14ac:dyDescent="0.4">
      <c r="A59" s="438" t="s">
        <v>79</v>
      </c>
      <c r="B59" s="441" t="s">
        <v>951</v>
      </c>
      <c r="C59" s="449" t="s">
        <v>719</v>
      </c>
      <c r="D59" s="452">
        <v>1447</v>
      </c>
      <c r="E59" s="452">
        <v>1455</v>
      </c>
      <c r="F59" s="452">
        <v>1468</v>
      </c>
      <c r="G59" s="441"/>
    </row>
    <row r="60" spans="1:7" ht="16" thickBot="1" x14ac:dyDescent="0.4">
      <c r="A60" s="438"/>
      <c r="B60" s="448" t="s">
        <v>952</v>
      </c>
      <c r="C60" s="449"/>
      <c r="D60" s="452"/>
      <c r="E60" s="452"/>
      <c r="F60" s="452"/>
      <c r="G60" s="441"/>
    </row>
    <row r="61" spans="1:7" ht="31.5" thickBot="1" x14ac:dyDescent="0.4">
      <c r="A61" s="438" t="s">
        <v>79</v>
      </c>
      <c r="B61" s="451" t="s">
        <v>953</v>
      </c>
      <c r="C61" s="449" t="s">
        <v>719</v>
      </c>
      <c r="D61" s="452">
        <v>1100</v>
      </c>
      <c r="E61" s="452">
        <v>1100</v>
      </c>
      <c r="F61" s="452">
        <v>1100</v>
      </c>
      <c r="G61" s="441"/>
    </row>
    <row r="62" spans="1:7" ht="30.5" thickBot="1" x14ac:dyDescent="0.4">
      <c r="A62" s="438"/>
      <c r="B62" s="448" t="s">
        <v>954</v>
      </c>
      <c r="C62" s="449"/>
      <c r="D62" s="449"/>
      <c r="E62" s="449"/>
      <c r="F62" s="449"/>
      <c r="G62" s="441"/>
    </row>
    <row r="63" spans="1:7" ht="16.25" customHeight="1" thickBot="1" x14ac:dyDescent="0.4">
      <c r="A63" s="866" t="s">
        <v>955</v>
      </c>
      <c r="B63" s="867"/>
      <c r="C63" s="867"/>
      <c r="D63" s="867"/>
      <c r="E63" s="867"/>
      <c r="F63" s="867"/>
      <c r="G63" s="868"/>
    </row>
    <row r="64" spans="1:7" ht="47" thickBot="1" x14ac:dyDescent="0.4">
      <c r="A64" s="438"/>
      <c r="B64" s="475" t="s">
        <v>956</v>
      </c>
      <c r="C64" s="440"/>
      <c r="D64" s="440"/>
      <c r="E64" s="440"/>
      <c r="F64" s="440"/>
      <c r="G64" s="441" t="s">
        <v>296</v>
      </c>
    </row>
    <row r="65" spans="1:7" ht="75.5" thickBot="1" x14ac:dyDescent="0.4">
      <c r="A65" s="438"/>
      <c r="B65" s="448" t="s">
        <v>957</v>
      </c>
      <c r="C65" s="449" t="s">
        <v>719</v>
      </c>
      <c r="D65" s="449"/>
      <c r="E65" s="449"/>
      <c r="F65" s="449"/>
      <c r="G65" s="441" t="s">
        <v>388</v>
      </c>
    </row>
    <row r="66" spans="1:7" ht="16" thickBot="1" x14ac:dyDescent="0.4">
      <c r="A66" s="476" t="s">
        <v>79</v>
      </c>
      <c r="B66" s="471" t="s">
        <v>958</v>
      </c>
      <c r="C66" s="456" t="s">
        <v>719</v>
      </c>
      <c r="D66" s="456"/>
      <c r="E66" s="456">
        <v>1</v>
      </c>
      <c r="F66" s="456">
        <v>1</v>
      </c>
      <c r="G66" s="471"/>
    </row>
    <row r="67" spans="1:7" ht="47" thickBot="1" x14ac:dyDescent="0.4">
      <c r="A67" s="444" t="s">
        <v>79</v>
      </c>
      <c r="B67" s="33" t="s">
        <v>959</v>
      </c>
      <c r="C67" s="452" t="s">
        <v>719</v>
      </c>
      <c r="D67" s="452">
        <v>1</v>
      </c>
      <c r="E67" s="452"/>
      <c r="F67" s="452">
        <v>1</v>
      </c>
      <c r="G67" s="33"/>
    </row>
    <row r="68" spans="1:7" ht="45.5" thickBot="1" x14ac:dyDescent="0.4">
      <c r="A68" s="444"/>
      <c r="B68" s="477" t="s">
        <v>960</v>
      </c>
      <c r="C68" s="440"/>
      <c r="D68" s="433"/>
      <c r="E68" s="433"/>
      <c r="F68" s="433"/>
      <c r="G68" s="441" t="s">
        <v>388</v>
      </c>
    </row>
    <row r="69" spans="1:7" ht="16" thickBot="1" x14ac:dyDescent="0.4">
      <c r="A69" s="444" t="s">
        <v>79</v>
      </c>
      <c r="B69" s="33" t="s">
        <v>958</v>
      </c>
      <c r="C69" s="433" t="s">
        <v>719</v>
      </c>
      <c r="D69" s="433"/>
      <c r="E69" s="433"/>
      <c r="F69" s="433"/>
      <c r="G69" s="33"/>
    </row>
    <row r="70" spans="1:7" ht="60.5" thickBot="1" x14ac:dyDescent="0.4">
      <c r="A70" s="476"/>
      <c r="B70" s="448" t="s">
        <v>961</v>
      </c>
      <c r="C70" s="440"/>
      <c r="D70" s="433"/>
      <c r="E70" s="433"/>
      <c r="F70" s="433"/>
      <c r="G70" s="441" t="s">
        <v>87</v>
      </c>
    </row>
    <row r="71" spans="1:7" ht="16" thickBot="1" x14ac:dyDescent="0.4">
      <c r="A71" s="476" t="s">
        <v>79</v>
      </c>
      <c r="B71" s="471" t="s">
        <v>958</v>
      </c>
      <c r="C71" s="478" t="s">
        <v>719</v>
      </c>
      <c r="D71" s="478">
        <v>1</v>
      </c>
      <c r="E71" s="478"/>
      <c r="F71" s="478">
        <v>2</v>
      </c>
      <c r="G71" s="471"/>
    </row>
    <row r="72" spans="1:7" ht="16" thickBot="1" x14ac:dyDescent="0.4">
      <c r="A72" s="476" t="s">
        <v>79</v>
      </c>
      <c r="B72" s="471" t="s">
        <v>962</v>
      </c>
      <c r="C72" s="478" t="s">
        <v>719</v>
      </c>
      <c r="D72" s="478"/>
      <c r="E72" s="478"/>
      <c r="F72" s="478"/>
      <c r="G72" s="471"/>
    </row>
    <row r="73" spans="1:7" ht="75.5" thickBot="1" x14ac:dyDescent="0.4">
      <c r="A73" s="476"/>
      <c r="B73" s="448" t="s">
        <v>963</v>
      </c>
      <c r="C73" s="440"/>
      <c r="D73" s="433"/>
      <c r="E73" s="433"/>
      <c r="F73" s="433"/>
      <c r="G73" s="441" t="s">
        <v>87</v>
      </c>
    </row>
    <row r="74" spans="1:7" ht="16" thickBot="1" x14ac:dyDescent="0.4">
      <c r="A74" s="476" t="s">
        <v>79</v>
      </c>
      <c r="B74" s="471" t="s">
        <v>964</v>
      </c>
      <c r="C74" s="478" t="s">
        <v>719</v>
      </c>
      <c r="D74" s="478">
        <v>2</v>
      </c>
      <c r="E74" s="478"/>
      <c r="F74" s="478"/>
      <c r="G74" s="471"/>
    </row>
    <row r="75" spans="1:7" ht="16" thickBot="1" x14ac:dyDescent="0.4">
      <c r="A75" s="476" t="s">
        <v>79</v>
      </c>
      <c r="B75" s="471" t="s">
        <v>965</v>
      </c>
      <c r="C75" s="478" t="s">
        <v>719</v>
      </c>
      <c r="D75" s="478">
        <v>2</v>
      </c>
      <c r="E75" s="478"/>
      <c r="F75" s="478"/>
      <c r="G75" s="471"/>
    </row>
    <row r="76" spans="1:7" ht="30.5" thickBot="1" x14ac:dyDescent="0.4">
      <c r="A76" s="476"/>
      <c r="B76" s="472" t="s">
        <v>966</v>
      </c>
      <c r="C76" s="478"/>
      <c r="D76" s="478"/>
      <c r="E76" s="478"/>
      <c r="F76" s="478"/>
      <c r="G76" s="471" t="s">
        <v>108</v>
      </c>
    </row>
    <row r="77" spans="1:7" ht="16" thickBot="1" x14ac:dyDescent="0.4">
      <c r="A77" s="476" t="s">
        <v>79</v>
      </c>
      <c r="B77" s="471" t="s">
        <v>958</v>
      </c>
      <c r="C77" s="478" t="s">
        <v>719</v>
      </c>
      <c r="D77" s="478"/>
      <c r="E77" s="478"/>
      <c r="F77" s="478"/>
      <c r="G77" s="471"/>
    </row>
    <row r="78" spans="1:7" ht="31.5" thickBot="1" x14ac:dyDescent="0.4">
      <c r="A78" s="476" t="s">
        <v>79</v>
      </c>
      <c r="B78" s="471" t="s">
        <v>967</v>
      </c>
      <c r="C78" s="478" t="s">
        <v>719</v>
      </c>
      <c r="D78" s="478"/>
      <c r="E78" s="478"/>
      <c r="F78" s="478"/>
      <c r="G78" s="471"/>
    </row>
    <row r="79" spans="1:7" ht="30.5" thickBot="1" x14ac:dyDescent="0.4">
      <c r="A79" s="476"/>
      <c r="B79" s="472" t="s">
        <v>968</v>
      </c>
      <c r="C79" s="478"/>
      <c r="D79" s="478"/>
      <c r="E79" s="478"/>
      <c r="F79" s="478"/>
      <c r="G79" s="471" t="s">
        <v>108</v>
      </c>
    </row>
    <row r="80" spans="1:7" ht="16" thickBot="1" x14ac:dyDescent="0.4">
      <c r="A80" s="476" t="s">
        <v>79</v>
      </c>
      <c r="B80" s="471" t="s">
        <v>958</v>
      </c>
      <c r="C80" s="478" t="s">
        <v>719</v>
      </c>
      <c r="D80" s="478">
        <v>2</v>
      </c>
      <c r="E80" s="478">
        <v>5</v>
      </c>
      <c r="F80" s="478">
        <v>1</v>
      </c>
      <c r="G80" s="471"/>
    </row>
    <row r="81" spans="1:7" ht="16" thickBot="1" x14ac:dyDescent="0.4">
      <c r="A81" s="476"/>
      <c r="B81" s="472" t="s">
        <v>969</v>
      </c>
      <c r="C81" s="478"/>
      <c r="D81" s="478"/>
      <c r="E81" s="478"/>
      <c r="F81" s="478"/>
      <c r="G81" s="471" t="s">
        <v>108</v>
      </c>
    </row>
    <row r="82" spans="1:7" ht="16" thickBot="1" x14ac:dyDescent="0.4">
      <c r="A82" s="476" t="s">
        <v>79</v>
      </c>
      <c r="B82" s="471" t="s">
        <v>958</v>
      </c>
      <c r="C82" s="478" t="s">
        <v>719</v>
      </c>
      <c r="D82" s="478"/>
      <c r="E82" s="478">
        <v>1</v>
      </c>
      <c r="F82" s="478"/>
      <c r="G82" s="471"/>
    </row>
    <row r="83" spans="1:7" ht="16" thickBot="1" x14ac:dyDescent="0.4">
      <c r="A83" s="476" t="s">
        <v>79</v>
      </c>
      <c r="B83" s="441" t="s">
        <v>970</v>
      </c>
      <c r="C83" s="440" t="s">
        <v>719</v>
      </c>
      <c r="D83" s="478"/>
      <c r="E83" s="478">
        <v>39</v>
      </c>
      <c r="F83" s="478"/>
      <c r="G83" s="471"/>
    </row>
    <row r="84" spans="1:7" ht="30.5" thickBot="1" x14ac:dyDescent="0.4">
      <c r="A84" s="476"/>
      <c r="B84" s="472" t="s">
        <v>971</v>
      </c>
      <c r="C84" s="478"/>
      <c r="D84" s="478"/>
      <c r="E84" s="478"/>
      <c r="F84" s="478"/>
      <c r="G84" s="471" t="s">
        <v>127</v>
      </c>
    </row>
    <row r="85" spans="1:7" ht="16" thickBot="1" x14ac:dyDescent="0.4">
      <c r="A85" s="476" t="s">
        <v>79</v>
      </c>
      <c r="B85" s="471" t="s">
        <v>958</v>
      </c>
      <c r="C85" s="478" t="s">
        <v>831</v>
      </c>
      <c r="D85" s="478"/>
      <c r="E85" s="478">
        <v>1</v>
      </c>
      <c r="F85" s="478">
        <v>1</v>
      </c>
      <c r="G85" s="471"/>
    </row>
    <row r="86" spans="1:7" ht="31.5" thickBot="1" x14ac:dyDescent="0.4">
      <c r="A86" s="476" t="s">
        <v>79</v>
      </c>
      <c r="B86" s="471" t="s">
        <v>972</v>
      </c>
      <c r="C86" s="478" t="s">
        <v>719</v>
      </c>
      <c r="D86" s="478"/>
      <c r="E86" s="478"/>
      <c r="F86" s="478">
        <v>1</v>
      </c>
      <c r="G86" s="471"/>
    </row>
    <row r="87" spans="1:7" ht="60.5" thickBot="1" x14ac:dyDescent="0.4">
      <c r="A87" s="476"/>
      <c r="B87" s="448" t="s">
        <v>973</v>
      </c>
      <c r="C87" s="440"/>
      <c r="D87" s="433"/>
      <c r="E87" s="433"/>
      <c r="F87" s="433"/>
      <c r="G87" s="441" t="s">
        <v>138</v>
      </c>
    </row>
    <row r="88" spans="1:7" ht="16" thickBot="1" x14ac:dyDescent="0.4">
      <c r="A88" s="476" t="s">
        <v>79</v>
      </c>
      <c r="B88" s="471" t="s">
        <v>958</v>
      </c>
      <c r="C88" s="478" t="s">
        <v>719</v>
      </c>
      <c r="D88" s="478">
        <v>1</v>
      </c>
      <c r="E88" s="478">
        <v>4</v>
      </c>
      <c r="F88" s="478">
        <v>1</v>
      </c>
      <c r="G88" s="471"/>
    </row>
    <row r="89" spans="1:7" ht="31.5" thickBot="1" x14ac:dyDescent="0.4">
      <c r="A89" s="476" t="s">
        <v>79</v>
      </c>
      <c r="B89" s="471" t="s">
        <v>974</v>
      </c>
      <c r="C89" s="478" t="s">
        <v>719</v>
      </c>
      <c r="D89" s="478">
        <v>10</v>
      </c>
      <c r="E89" s="478"/>
      <c r="F89" s="478"/>
      <c r="G89" s="471"/>
    </row>
    <row r="90" spans="1:7" ht="30.5" thickBot="1" x14ac:dyDescent="0.4">
      <c r="A90" s="476"/>
      <c r="B90" s="448" t="s">
        <v>975</v>
      </c>
      <c r="C90" s="440"/>
      <c r="D90" s="433"/>
      <c r="E90" s="433"/>
      <c r="F90" s="433"/>
      <c r="G90" s="441" t="s">
        <v>141</v>
      </c>
    </row>
    <row r="91" spans="1:7" ht="16" thickBot="1" x14ac:dyDescent="0.4">
      <c r="A91" s="476"/>
      <c r="B91" s="451" t="s">
        <v>958</v>
      </c>
      <c r="C91" s="440"/>
      <c r="D91" s="433">
        <v>1</v>
      </c>
      <c r="E91" s="433">
        <v>2</v>
      </c>
      <c r="F91" s="433"/>
      <c r="G91" s="441"/>
    </row>
    <row r="92" spans="1:7" ht="30.5" thickBot="1" x14ac:dyDescent="0.4">
      <c r="A92" s="476"/>
      <c r="B92" s="448" t="s">
        <v>976</v>
      </c>
      <c r="C92" s="440"/>
      <c r="D92" s="433"/>
      <c r="E92" s="433"/>
      <c r="F92" s="433"/>
      <c r="G92" s="441" t="s">
        <v>147</v>
      </c>
    </row>
    <row r="93" spans="1:7" ht="30.5" thickBot="1" x14ac:dyDescent="0.4">
      <c r="A93" s="476"/>
      <c r="B93" s="448" t="s">
        <v>977</v>
      </c>
      <c r="C93" s="440"/>
      <c r="D93" s="440"/>
      <c r="E93" s="440"/>
      <c r="F93" s="440"/>
      <c r="G93" s="441" t="s">
        <v>156</v>
      </c>
    </row>
    <row r="94" spans="1:7" ht="30.5" thickBot="1" x14ac:dyDescent="0.4">
      <c r="A94" s="476"/>
      <c r="B94" s="448" t="s">
        <v>978</v>
      </c>
      <c r="C94" s="440"/>
      <c r="D94" s="440"/>
      <c r="E94" s="440"/>
      <c r="F94" s="440"/>
      <c r="G94" s="441" t="s">
        <v>161</v>
      </c>
    </row>
    <row r="95" spans="1:7" ht="60.5" thickBot="1" x14ac:dyDescent="0.4">
      <c r="A95" s="476"/>
      <c r="B95" s="448" t="s">
        <v>979</v>
      </c>
      <c r="C95" s="440"/>
      <c r="D95" s="440"/>
      <c r="E95" s="440"/>
      <c r="F95" s="440"/>
      <c r="G95" s="441" t="s">
        <v>165</v>
      </c>
    </row>
    <row r="96" spans="1:7" ht="16" thickBot="1" x14ac:dyDescent="0.4">
      <c r="A96" s="476" t="s">
        <v>79</v>
      </c>
      <c r="B96" s="471" t="s">
        <v>958</v>
      </c>
      <c r="C96" s="478" t="s">
        <v>719</v>
      </c>
      <c r="D96" s="478"/>
      <c r="E96" s="478">
        <v>1</v>
      </c>
      <c r="F96" s="478">
        <v>4</v>
      </c>
      <c r="G96" s="471"/>
    </row>
    <row r="97" spans="1:7" ht="16" thickBot="1" x14ac:dyDescent="0.4">
      <c r="A97" s="476" t="s">
        <v>79</v>
      </c>
      <c r="B97" s="471" t="s">
        <v>980</v>
      </c>
      <c r="C97" s="478" t="s">
        <v>981</v>
      </c>
      <c r="D97" s="478"/>
      <c r="E97" s="478">
        <v>22240</v>
      </c>
      <c r="F97" s="478">
        <v>767351</v>
      </c>
      <c r="G97" s="471"/>
    </row>
    <row r="98" spans="1:7" ht="45.5" thickBot="1" x14ac:dyDescent="0.4">
      <c r="A98" s="476"/>
      <c r="B98" s="448" t="s">
        <v>982</v>
      </c>
      <c r="C98" s="440"/>
      <c r="D98" s="433"/>
      <c r="E98" s="433"/>
      <c r="F98" s="433"/>
      <c r="G98" s="441" t="s">
        <v>173</v>
      </c>
    </row>
    <row r="99" spans="1:7" ht="30.5" thickBot="1" x14ac:dyDescent="0.4">
      <c r="A99" s="476"/>
      <c r="B99" s="448" t="s">
        <v>983</v>
      </c>
      <c r="C99" s="440"/>
      <c r="D99" s="433"/>
      <c r="E99" s="433"/>
      <c r="F99" s="433"/>
      <c r="G99" s="441" t="s">
        <v>173</v>
      </c>
    </row>
    <row r="100" spans="1:7" ht="30.5" thickBot="1" x14ac:dyDescent="0.4">
      <c r="A100" s="476"/>
      <c r="B100" s="448" t="s">
        <v>984</v>
      </c>
      <c r="C100" s="440"/>
      <c r="D100" s="433"/>
      <c r="E100" s="433"/>
      <c r="F100" s="433"/>
      <c r="G100" s="441" t="s">
        <v>186</v>
      </c>
    </row>
    <row r="101" spans="1:7" ht="16" thickBot="1" x14ac:dyDescent="0.4">
      <c r="A101" s="476" t="s">
        <v>79</v>
      </c>
      <c r="B101" s="471" t="s">
        <v>958</v>
      </c>
      <c r="C101" s="478" t="s">
        <v>719</v>
      </c>
      <c r="D101" s="478">
        <v>1</v>
      </c>
      <c r="E101" s="478">
        <v>1</v>
      </c>
      <c r="F101" s="478">
        <v>4</v>
      </c>
      <c r="G101" s="471"/>
    </row>
    <row r="102" spans="1:7" ht="31.5" thickBot="1" x14ac:dyDescent="0.4">
      <c r="A102" s="476" t="s">
        <v>79</v>
      </c>
      <c r="B102" s="471" t="s">
        <v>985</v>
      </c>
      <c r="C102" s="478" t="s">
        <v>719</v>
      </c>
      <c r="D102" s="478"/>
      <c r="E102" s="478">
        <v>3</v>
      </c>
      <c r="F102" s="478">
        <v>6</v>
      </c>
      <c r="G102" s="471"/>
    </row>
    <row r="103" spans="1:7" ht="60.5" thickBot="1" x14ac:dyDescent="0.4">
      <c r="A103" s="476"/>
      <c r="B103" s="448" t="s">
        <v>986</v>
      </c>
      <c r="C103" s="440"/>
      <c r="D103" s="433"/>
      <c r="E103" s="433"/>
      <c r="F103" s="440"/>
      <c r="G103" s="441" t="s">
        <v>196</v>
      </c>
    </row>
    <row r="104" spans="1:7" ht="47" thickBot="1" x14ac:dyDescent="0.4">
      <c r="A104" s="444" t="s">
        <v>79</v>
      </c>
      <c r="B104" s="33" t="s">
        <v>987</v>
      </c>
      <c r="C104" s="433" t="s">
        <v>719</v>
      </c>
      <c r="D104" s="433">
        <v>1</v>
      </c>
      <c r="E104" s="433"/>
      <c r="F104" s="478"/>
      <c r="G104" s="471"/>
    </row>
    <row r="105" spans="1:7" ht="30.5" thickBot="1" x14ac:dyDescent="0.4">
      <c r="A105" s="476"/>
      <c r="B105" s="448" t="s">
        <v>988</v>
      </c>
      <c r="C105" s="440"/>
      <c r="D105" s="433"/>
      <c r="E105" s="433"/>
      <c r="F105" s="440"/>
      <c r="G105" s="441" t="s">
        <v>205</v>
      </c>
    </row>
    <row r="106" spans="1:7" ht="16" thickBot="1" x14ac:dyDescent="0.4">
      <c r="A106" s="476" t="s">
        <v>79</v>
      </c>
      <c r="B106" s="471" t="s">
        <v>958</v>
      </c>
      <c r="C106" s="478" t="s">
        <v>831</v>
      </c>
      <c r="D106" s="478">
        <v>2</v>
      </c>
      <c r="E106" s="478"/>
      <c r="F106" s="478"/>
      <c r="G106" s="471"/>
    </row>
    <row r="107" spans="1:7" ht="47" thickBot="1" x14ac:dyDescent="0.4">
      <c r="A107" s="476" t="s">
        <v>79</v>
      </c>
      <c r="B107" s="471" t="s">
        <v>989</v>
      </c>
      <c r="C107" s="440" t="s">
        <v>990</v>
      </c>
      <c r="D107" s="433">
        <v>900</v>
      </c>
      <c r="E107" s="433"/>
      <c r="F107" s="440"/>
      <c r="G107" s="441"/>
    </row>
    <row r="108" spans="1:7" ht="16.25" customHeight="1" thickBot="1" x14ac:dyDescent="0.4">
      <c r="A108" s="866" t="s">
        <v>991</v>
      </c>
      <c r="B108" s="867"/>
      <c r="C108" s="867"/>
      <c r="D108" s="867"/>
      <c r="E108" s="867"/>
      <c r="F108" s="867"/>
      <c r="G108" s="868"/>
    </row>
    <row r="109" spans="1:7" ht="30.5" thickBot="1" x14ac:dyDescent="0.4">
      <c r="A109" s="438"/>
      <c r="B109" s="467" t="s">
        <v>992</v>
      </c>
      <c r="C109" s="440"/>
      <c r="D109" s="440"/>
      <c r="E109" s="440"/>
      <c r="F109" s="440"/>
      <c r="G109" s="441" t="s">
        <v>165</v>
      </c>
    </row>
    <row r="110" spans="1:7" ht="16" thickBot="1" x14ac:dyDescent="0.4">
      <c r="A110" s="438" t="s">
        <v>897</v>
      </c>
      <c r="B110" s="451" t="s">
        <v>827</v>
      </c>
      <c r="C110" s="440" t="s">
        <v>719</v>
      </c>
      <c r="D110" s="433">
        <v>1</v>
      </c>
      <c r="E110" s="433">
        <v>2</v>
      </c>
      <c r="F110" s="433">
        <v>2</v>
      </c>
      <c r="G110" s="441"/>
    </row>
    <row r="111" spans="1:7" ht="16" thickBot="1" x14ac:dyDescent="0.4">
      <c r="A111" s="438"/>
      <c r="B111" s="448" t="s">
        <v>993</v>
      </c>
      <c r="C111" s="440"/>
      <c r="D111" s="433"/>
      <c r="E111" s="433"/>
      <c r="F111" s="433"/>
      <c r="G111" s="441"/>
    </row>
    <row r="112" spans="1:7" ht="16" thickBot="1" x14ac:dyDescent="0.4">
      <c r="A112" s="438" t="s">
        <v>79</v>
      </c>
      <c r="B112" s="455" t="s">
        <v>994</v>
      </c>
      <c r="C112" s="440" t="s">
        <v>719</v>
      </c>
      <c r="D112" s="433">
        <v>0</v>
      </c>
      <c r="E112" s="433">
        <v>1</v>
      </c>
      <c r="F112" s="433">
        <v>0</v>
      </c>
      <c r="G112" s="441"/>
    </row>
    <row r="113" spans="1:7" ht="16" thickBot="1" x14ac:dyDescent="0.4">
      <c r="A113" s="438" t="s">
        <v>79</v>
      </c>
      <c r="B113" s="480" t="s">
        <v>980</v>
      </c>
      <c r="C113" s="440" t="s">
        <v>832</v>
      </c>
      <c r="D113" s="433">
        <v>0</v>
      </c>
      <c r="E113" s="433">
        <v>0</v>
      </c>
      <c r="F113" s="433">
        <v>1.48</v>
      </c>
      <c r="G113" s="441"/>
    </row>
    <row r="114" spans="1:7" ht="30.5" thickBot="1" x14ac:dyDescent="0.4">
      <c r="A114" s="438"/>
      <c r="B114" s="448" t="s">
        <v>995</v>
      </c>
      <c r="C114" s="440"/>
      <c r="D114" s="433"/>
      <c r="E114" s="433"/>
      <c r="F114" s="433"/>
      <c r="G114" s="441"/>
    </row>
    <row r="115" spans="1:7" ht="16" thickBot="1" x14ac:dyDescent="0.4">
      <c r="A115" s="438" t="s">
        <v>79</v>
      </c>
      <c r="B115" s="455" t="s">
        <v>996</v>
      </c>
      <c r="C115" s="440" t="s">
        <v>751</v>
      </c>
      <c r="D115" s="433">
        <v>1</v>
      </c>
      <c r="E115" s="433">
        <v>1</v>
      </c>
      <c r="F115" s="433">
        <v>1</v>
      </c>
      <c r="G115" s="441"/>
    </row>
    <row r="116" spans="1:7" ht="16" thickBot="1" x14ac:dyDescent="0.4">
      <c r="A116" s="438" t="s">
        <v>79</v>
      </c>
      <c r="B116" s="277" t="s">
        <v>997</v>
      </c>
      <c r="C116" s="440" t="s">
        <v>751</v>
      </c>
      <c r="D116" s="433">
        <v>1</v>
      </c>
      <c r="E116" s="433">
        <v>1</v>
      </c>
      <c r="F116" s="433">
        <v>1</v>
      </c>
      <c r="G116" s="441"/>
    </row>
    <row r="117" spans="1:7" ht="31.5" thickBot="1" x14ac:dyDescent="0.4">
      <c r="A117" s="438" t="s">
        <v>79</v>
      </c>
      <c r="B117" s="455" t="s">
        <v>998</v>
      </c>
      <c r="C117" s="440" t="s">
        <v>751</v>
      </c>
      <c r="D117" s="433">
        <v>1</v>
      </c>
      <c r="E117" s="433">
        <v>1</v>
      </c>
      <c r="F117" s="433">
        <v>1</v>
      </c>
      <c r="G117" s="441"/>
    </row>
    <row r="118" spans="1:7" ht="45.5" thickBot="1" x14ac:dyDescent="0.4">
      <c r="A118" s="438"/>
      <c r="B118" s="448" t="s">
        <v>999</v>
      </c>
      <c r="C118" s="440"/>
      <c r="D118" s="433"/>
      <c r="E118" s="433"/>
      <c r="F118" s="433"/>
      <c r="G118" s="441"/>
    </row>
    <row r="119" spans="1:7" ht="47" thickBot="1" x14ac:dyDescent="0.4">
      <c r="A119" s="438" t="s">
        <v>79</v>
      </c>
      <c r="B119" s="455" t="s">
        <v>1000</v>
      </c>
      <c r="C119" s="440" t="s">
        <v>719</v>
      </c>
      <c r="D119" s="433">
        <v>1</v>
      </c>
      <c r="E119" s="433">
        <v>0</v>
      </c>
      <c r="F119" s="433">
        <v>0</v>
      </c>
      <c r="G119" s="441"/>
    </row>
    <row r="120" spans="1:7" ht="31.5" thickBot="1" x14ac:dyDescent="0.4">
      <c r="A120" s="438" t="s">
        <v>79</v>
      </c>
      <c r="B120" s="480" t="s">
        <v>1001</v>
      </c>
      <c r="C120" s="440" t="s">
        <v>832</v>
      </c>
      <c r="D120" s="433">
        <v>40</v>
      </c>
      <c r="E120" s="433">
        <v>45</v>
      </c>
      <c r="F120" s="433">
        <v>30</v>
      </c>
      <c r="G120" s="441"/>
    </row>
    <row r="121" spans="1:7" ht="16" thickBot="1" x14ac:dyDescent="0.4">
      <c r="A121" s="438" t="s">
        <v>79</v>
      </c>
      <c r="B121" s="455" t="s">
        <v>1002</v>
      </c>
      <c r="C121" s="433" t="s">
        <v>719</v>
      </c>
      <c r="D121" s="433">
        <v>2</v>
      </c>
      <c r="E121" s="433">
        <v>1</v>
      </c>
      <c r="F121" s="433">
        <v>1</v>
      </c>
      <c r="G121" s="441"/>
    </row>
    <row r="122" spans="1:7" ht="30.5" thickBot="1" x14ac:dyDescent="0.4">
      <c r="A122" s="438"/>
      <c r="B122" s="467" t="s">
        <v>1003</v>
      </c>
      <c r="C122" s="440"/>
      <c r="D122" s="433"/>
      <c r="E122" s="433"/>
      <c r="F122" s="433"/>
      <c r="G122" s="441" t="s">
        <v>171</v>
      </c>
    </row>
    <row r="123" spans="1:7" ht="31.5" thickBot="1" x14ac:dyDescent="0.4">
      <c r="A123" s="438" t="s">
        <v>897</v>
      </c>
      <c r="B123" s="268" t="s">
        <v>830</v>
      </c>
      <c r="C123" s="345" t="s">
        <v>831</v>
      </c>
      <c r="D123" s="478">
        <v>6</v>
      </c>
      <c r="E123" s="478">
        <v>7</v>
      </c>
      <c r="F123" s="478">
        <v>7</v>
      </c>
      <c r="G123" s="451"/>
    </row>
    <row r="124" spans="1:7" ht="31.5" thickBot="1" x14ac:dyDescent="0.4">
      <c r="A124" s="438" t="s">
        <v>897</v>
      </c>
      <c r="B124" s="476" t="s">
        <v>1004</v>
      </c>
      <c r="C124" s="440" t="s">
        <v>751</v>
      </c>
      <c r="D124" s="433">
        <v>45</v>
      </c>
      <c r="E124" s="433">
        <v>40</v>
      </c>
      <c r="F124" s="433">
        <v>35</v>
      </c>
      <c r="G124" s="441"/>
    </row>
    <row r="125" spans="1:7" ht="45.5" thickBot="1" x14ac:dyDescent="0.4">
      <c r="A125" s="438"/>
      <c r="B125" s="481" t="s">
        <v>1005</v>
      </c>
      <c r="C125" s="440"/>
      <c r="D125" s="433"/>
      <c r="E125" s="433"/>
      <c r="F125" s="433"/>
      <c r="G125" s="441" t="s">
        <v>173</v>
      </c>
    </row>
    <row r="126" spans="1:7" ht="16" thickBot="1" x14ac:dyDescent="0.4">
      <c r="A126" s="438" t="s">
        <v>79</v>
      </c>
      <c r="B126" s="455" t="s">
        <v>1006</v>
      </c>
      <c r="C126" s="440" t="s">
        <v>751</v>
      </c>
      <c r="D126" s="433">
        <v>5</v>
      </c>
      <c r="E126" s="433">
        <v>5</v>
      </c>
      <c r="F126" s="433">
        <v>5</v>
      </c>
      <c r="G126" s="441"/>
    </row>
    <row r="127" spans="1:7" ht="47" thickBot="1" x14ac:dyDescent="0.4">
      <c r="A127" s="438" t="s">
        <v>79</v>
      </c>
      <c r="B127" s="480" t="s">
        <v>1007</v>
      </c>
      <c r="C127" s="440" t="s">
        <v>751</v>
      </c>
      <c r="D127" s="433">
        <v>1</v>
      </c>
      <c r="E127" s="433">
        <v>1</v>
      </c>
      <c r="F127" s="433">
        <v>1</v>
      </c>
      <c r="G127" s="441"/>
    </row>
    <row r="128" spans="1:7" ht="31.5" thickBot="1" x14ac:dyDescent="0.4">
      <c r="A128" s="438" t="s">
        <v>79</v>
      </c>
      <c r="B128" s="455" t="s">
        <v>1008</v>
      </c>
      <c r="C128" s="440" t="s">
        <v>751</v>
      </c>
      <c r="D128" s="433">
        <v>1</v>
      </c>
      <c r="E128" s="433">
        <v>1</v>
      </c>
      <c r="F128" s="433">
        <v>1</v>
      </c>
      <c r="G128" s="441"/>
    </row>
    <row r="129" spans="1:7" ht="16" thickBot="1" x14ac:dyDescent="0.4">
      <c r="A129" s="438" t="s">
        <v>79</v>
      </c>
      <c r="B129" s="455" t="s">
        <v>1009</v>
      </c>
      <c r="C129" s="433" t="s">
        <v>751</v>
      </c>
      <c r="D129" s="433">
        <v>2</v>
      </c>
      <c r="E129" s="433">
        <v>2</v>
      </c>
      <c r="F129" s="433">
        <v>2</v>
      </c>
      <c r="G129" s="441"/>
    </row>
    <row r="130" spans="1:7" ht="31.5" thickBot="1" x14ac:dyDescent="0.4">
      <c r="A130" s="438" t="s">
        <v>79</v>
      </c>
      <c r="B130" s="455" t="s">
        <v>1010</v>
      </c>
      <c r="C130" s="433" t="s">
        <v>751</v>
      </c>
      <c r="D130" s="433">
        <v>1</v>
      </c>
      <c r="E130" s="433">
        <v>1</v>
      </c>
      <c r="F130" s="433">
        <v>1</v>
      </c>
      <c r="G130" s="441"/>
    </row>
    <row r="131" spans="1:7" ht="30.5" thickBot="1" x14ac:dyDescent="0.4">
      <c r="A131" s="438" t="s">
        <v>79</v>
      </c>
      <c r="B131" s="481" t="s">
        <v>1011</v>
      </c>
      <c r="C131" s="433"/>
      <c r="D131" s="433"/>
      <c r="E131" s="433"/>
      <c r="F131" s="433"/>
      <c r="G131" s="441"/>
    </row>
    <row r="132" spans="1:7" ht="31.5" thickBot="1" x14ac:dyDescent="0.4">
      <c r="A132" s="438" t="s">
        <v>79</v>
      </c>
      <c r="B132" s="277" t="s">
        <v>1012</v>
      </c>
      <c r="C132" s="433" t="s">
        <v>719</v>
      </c>
      <c r="D132" s="433">
        <v>0</v>
      </c>
      <c r="E132" s="433">
        <v>1</v>
      </c>
      <c r="F132" s="433">
        <v>0</v>
      </c>
      <c r="G132" s="441"/>
    </row>
    <row r="133" spans="1:7" ht="30.5" thickBot="1" x14ac:dyDescent="0.4">
      <c r="A133" s="438" t="s">
        <v>79</v>
      </c>
      <c r="B133" s="481" t="s">
        <v>1013</v>
      </c>
      <c r="C133" s="433"/>
      <c r="D133" s="433"/>
      <c r="E133" s="433"/>
      <c r="F133" s="433"/>
      <c r="G133" s="441"/>
    </row>
    <row r="134" spans="1:7" ht="16" thickBot="1" x14ac:dyDescent="0.4">
      <c r="A134" s="438" t="s">
        <v>79</v>
      </c>
      <c r="B134" s="482" t="s">
        <v>1014</v>
      </c>
      <c r="C134" s="433" t="s">
        <v>719</v>
      </c>
      <c r="D134" s="433"/>
      <c r="E134" s="433"/>
      <c r="F134" s="433"/>
      <c r="G134" s="441"/>
    </row>
    <row r="135" spans="1:7" ht="30.5" thickBot="1" x14ac:dyDescent="0.4">
      <c r="A135" s="438"/>
      <c r="B135" s="481" t="s">
        <v>1015</v>
      </c>
      <c r="C135" s="433"/>
      <c r="D135" s="433"/>
      <c r="E135" s="433"/>
      <c r="F135" s="433"/>
      <c r="G135" s="441"/>
    </row>
    <row r="136" spans="1:7" ht="47" thickBot="1" x14ac:dyDescent="0.4">
      <c r="A136" s="444" t="s">
        <v>79</v>
      </c>
      <c r="B136" s="483" t="s">
        <v>1016</v>
      </c>
      <c r="C136" s="433" t="s">
        <v>751</v>
      </c>
      <c r="D136" s="433">
        <v>1</v>
      </c>
      <c r="E136" s="433">
        <v>1</v>
      </c>
      <c r="F136" s="433">
        <v>1</v>
      </c>
      <c r="G136" s="441"/>
    </row>
    <row r="137" spans="1:7" ht="16" thickBot="1" x14ac:dyDescent="0.4">
      <c r="A137" s="444" t="s">
        <v>79</v>
      </c>
      <c r="B137" s="483" t="s">
        <v>1017</v>
      </c>
      <c r="C137" s="433" t="s">
        <v>751</v>
      </c>
      <c r="D137" s="433">
        <v>12</v>
      </c>
      <c r="E137" s="433">
        <v>5</v>
      </c>
      <c r="F137" s="433">
        <v>5</v>
      </c>
      <c r="G137" s="441"/>
    </row>
    <row r="138" spans="1:7" ht="31.5" thickBot="1" x14ac:dyDescent="0.4">
      <c r="A138" s="444" t="s">
        <v>79</v>
      </c>
      <c r="B138" s="483" t="s">
        <v>1018</v>
      </c>
      <c r="C138" s="433" t="s">
        <v>751</v>
      </c>
      <c r="D138" s="433">
        <v>8</v>
      </c>
      <c r="E138" s="433">
        <v>5</v>
      </c>
      <c r="F138" s="433">
        <v>5</v>
      </c>
      <c r="G138" s="441"/>
    </row>
    <row r="139" spans="1:7" ht="31.5" thickBot="1" x14ac:dyDescent="0.4">
      <c r="A139" s="444" t="s">
        <v>79</v>
      </c>
      <c r="B139" s="483" t="s">
        <v>1019</v>
      </c>
      <c r="C139" s="433" t="s">
        <v>751</v>
      </c>
      <c r="D139" s="433">
        <v>28</v>
      </c>
      <c r="E139" s="433">
        <v>25</v>
      </c>
      <c r="F139" s="433">
        <v>20</v>
      </c>
      <c r="G139" s="441"/>
    </row>
    <row r="140" spans="1:7" ht="31.5" thickBot="1" x14ac:dyDescent="0.4">
      <c r="A140" s="444" t="s">
        <v>79</v>
      </c>
      <c r="B140" s="484" t="s">
        <v>1020</v>
      </c>
      <c r="C140" s="433" t="s">
        <v>1021</v>
      </c>
      <c r="D140" s="433">
        <v>3</v>
      </c>
      <c r="E140" s="433">
        <v>3</v>
      </c>
      <c r="F140" s="433">
        <v>3</v>
      </c>
      <c r="G140" s="441"/>
    </row>
    <row r="141" spans="1:7" ht="30.5" thickBot="1" x14ac:dyDescent="0.4">
      <c r="A141" s="444"/>
      <c r="B141" s="485" t="s">
        <v>1022</v>
      </c>
      <c r="C141" s="433"/>
      <c r="D141" s="433"/>
      <c r="E141" s="433"/>
      <c r="F141" s="433"/>
      <c r="G141" s="441" t="s">
        <v>1023</v>
      </c>
    </row>
    <row r="142" spans="1:7" ht="62.5" thickBot="1" x14ac:dyDescent="0.4">
      <c r="A142" s="486" t="s">
        <v>897</v>
      </c>
      <c r="B142" s="480" t="s">
        <v>843</v>
      </c>
      <c r="C142" s="302" t="s">
        <v>719</v>
      </c>
      <c r="D142" s="302">
        <v>1</v>
      </c>
      <c r="E142" s="302">
        <v>1</v>
      </c>
      <c r="F142" s="302">
        <v>2</v>
      </c>
      <c r="G142" s="487"/>
    </row>
    <row r="143" spans="1:7" ht="62.5" thickBot="1" x14ac:dyDescent="0.4">
      <c r="A143" s="438" t="s">
        <v>897</v>
      </c>
      <c r="B143" s="480" t="s">
        <v>1024</v>
      </c>
      <c r="C143" s="440" t="s">
        <v>719</v>
      </c>
      <c r="D143" s="433">
        <v>1</v>
      </c>
      <c r="E143" s="433">
        <v>0</v>
      </c>
      <c r="F143" s="433">
        <v>1</v>
      </c>
      <c r="G143" s="441"/>
    </row>
    <row r="144" spans="1:7" ht="30.5" thickBot="1" x14ac:dyDescent="0.4">
      <c r="A144" s="438"/>
      <c r="B144" s="481" t="s">
        <v>1025</v>
      </c>
      <c r="C144" s="440"/>
      <c r="D144" s="433"/>
      <c r="E144" s="433"/>
      <c r="F144" s="433"/>
      <c r="G144" s="441"/>
    </row>
    <row r="145" spans="1:7" ht="31.5" thickBot="1" x14ac:dyDescent="0.4">
      <c r="A145" s="438" t="s">
        <v>79</v>
      </c>
      <c r="B145" s="488" t="s">
        <v>1026</v>
      </c>
      <c r="C145" s="440" t="s">
        <v>719</v>
      </c>
      <c r="D145" s="433">
        <v>0</v>
      </c>
      <c r="E145" s="433">
        <v>0</v>
      </c>
      <c r="F145" s="433">
        <v>1</v>
      </c>
      <c r="G145" s="441"/>
    </row>
    <row r="146" spans="1:7" ht="47" thickBot="1" x14ac:dyDescent="0.4">
      <c r="A146" s="438" t="s">
        <v>79</v>
      </c>
      <c r="B146" s="488" t="s">
        <v>1027</v>
      </c>
      <c r="C146" s="440" t="s">
        <v>719</v>
      </c>
      <c r="D146" s="433">
        <v>0</v>
      </c>
      <c r="E146" s="433">
        <v>0</v>
      </c>
      <c r="F146" s="433">
        <v>1</v>
      </c>
      <c r="G146" s="441"/>
    </row>
    <row r="147" spans="1:7" ht="16" thickBot="1" x14ac:dyDescent="0.4">
      <c r="A147" s="438"/>
      <c r="B147" s="481" t="s">
        <v>1028</v>
      </c>
      <c r="C147" s="440"/>
      <c r="D147" s="433"/>
      <c r="E147" s="433"/>
      <c r="F147" s="433"/>
      <c r="G147" s="441"/>
    </row>
    <row r="148" spans="1:7" ht="31.5" thickBot="1" x14ac:dyDescent="0.4">
      <c r="A148" s="438" t="s">
        <v>79</v>
      </c>
      <c r="B148" s="488" t="s">
        <v>1029</v>
      </c>
      <c r="C148" s="270" t="s">
        <v>719</v>
      </c>
      <c r="D148" s="433">
        <v>1</v>
      </c>
      <c r="E148" s="433">
        <v>0</v>
      </c>
      <c r="F148" s="433">
        <v>1</v>
      </c>
      <c r="G148" s="441"/>
    </row>
    <row r="149" spans="1:7" ht="47" thickBot="1" x14ac:dyDescent="0.4">
      <c r="A149" s="438" t="s">
        <v>79</v>
      </c>
      <c r="B149" s="488" t="s">
        <v>1030</v>
      </c>
      <c r="C149" s="489" t="s">
        <v>832</v>
      </c>
      <c r="D149" s="433">
        <v>0</v>
      </c>
      <c r="E149" s="433">
        <v>0</v>
      </c>
      <c r="F149" s="433">
        <v>280</v>
      </c>
      <c r="G149" s="441"/>
    </row>
    <row r="150" spans="1:7" ht="45.5" thickBot="1" x14ac:dyDescent="0.4">
      <c r="A150" s="438"/>
      <c r="B150" s="490" t="s">
        <v>1031</v>
      </c>
      <c r="C150" s="489"/>
      <c r="D150" s="440"/>
      <c r="E150" s="440"/>
      <c r="F150" s="440"/>
      <c r="G150" s="441"/>
    </row>
    <row r="151" spans="1:7" ht="16" thickBot="1" x14ac:dyDescent="0.4">
      <c r="A151" s="438" t="s">
        <v>79</v>
      </c>
      <c r="B151" s="491" t="s">
        <v>1032</v>
      </c>
      <c r="C151" s="440" t="s">
        <v>719</v>
      </c>
      <c r="D151" s="433">
        <v>1</v>
      </c>
      <c r="E151" s="433">
        <v>0</v>
      </c>
      <c r="F151" s="433">
        <v>1</v>
      </c>
      <c r="G151" s="441"/>
    </row>
    <row r="152" spans="1:7" ht="31.5" thickBot="1" x14ac:dyDescent="0.4">
      <c r="A152" s="438" t="s">
        <v>79</v>
      </c>
      <c r="B152" s="488" t="s">
        <v>1033</v>
      </c>
      <c r="C152" s="440" t="s">
        <v>832</v>
      </c>
      <c r="D152" s="433">
        <v>0</v>
      </c>
      <c r="E152" s="433">
        <v>0</v>
      </c>
      <c r="F152" s="433">
        <v>500</v>
      </c>
      <c r="G152" s="441"/>
    </row>
    <row r="153" spans="1:7" ht="31.5" thickBot="1" x14ac:dyDescent="0.4">
      <c r="A153" s="438" t="s">
        <v>79</v>
      </c>
      <c r="B153" s="488" t="s">
        <v>1034</v>
      </c>
      <c r="C153" s="440" t="s">
        <v>719</v>
      </c>
      <c r="D153" s="433">
        <v>1</v>
      </c>
      <c r="E153" s="433">
        <v>0</v>
      </c>
      <c r="F153" s="433">
        <v>2</v>
      </c>
      <c r="G153" s="441"/>
    </row>
    <row r="154" spans="1:7" ht="47" thickBot="1" x14ac:dyDescent="0.4">
      <c r="A154" s="438" t="s">
        <v>79</v>
      </c>
      <c r="B154" s="488" t="s">
        <v>1035</v>
      </c>
      <c r="C154" s="440" t="s">
        <v>832</v>
      </c>
      <c r="D154" s="433">
        <v>0</v>
      </c>
      <c r="E154" s="433">
        <v>0</v>
      </c>
      <c r="F154" s="433">
        <v>500</v>
      </c>
      <c r="G154" s="441"/>
    </row>
    <row r="155" spans="1:7" ht="45.5" thickBot="1" x14ac:dyDescent="0.4">
      <c r="A155" s="438"/>
      <c r="B155" s="481" t="s">
        <v>1036</v>
      </c>
      <c r="C155" s="440"/>
      <c r="D155" s="433"/>
      <c r="E155" s="433"/>
      <c r="F155" s="433"/>
      <c r="G155" s="441"/>
    </row>
    <row r="156" spans="1:7" ht="31.5" thickBot="1" x14ac:dyDescent="0.4">
      <c r="A156" s="438" t="s">
        <v>79</v>
      </c>
      <c r="B156" s="451" t="s">
        <v>1037</v>
      </c>
      <c r="C156" s="440" t="s">
        <v>719</v>
      </c>
      <c r="D156" s="433">
        <v>0</v>
      </c>
      <c r="E156" s="433">
        <v>0</v>
      </c>
      <c r="F156" s="433">
        <v>1</v>
      </c>
      <c r="G156" s="441"/>
    </row>
    <row r="157" spans="1:7" ht="16.25" customHeight="1" thickBot="1" x14ac:dyDescent="0.4">
      <c r="A157" s="874" t="s">
        <v>1038</v>
      </c>
      <c r="B157" s="875"/>
      <c r="C157" s="875"/>
      <c r="D157" s="875"/>
      <c r="E157" s="875"/>
      <c r="F157" s="875"/>
      <c r="G157" s="876"/>
    </row>
    <row r="158" spans="1:7" ht="45.5" thickBot="1" x14ac:dyDescent="0.4">
      <c r="A158" s="438"/>
      <c r="B158" s="467" t="s">
        <v>1039</v>
      </c>
      <c r="C158" s="440"/>
      <c r="D158" s="433"/>
      <c r="E158" s="433"/>
      <c r="F158" s="433"/>
      <c r="G158" s="441" t="s">
        <v>1040</v>
      </c>
    </row>
    <row r="159" spans="1:7" ht="16" thickBot="1" x14ac:dyDescent="0.4">
      <c r="A159" s="438" t="s">
        <v>897</v>
      </c>
      <c r="B159" s="451" t="s">
        <v>825</v>
      </c>
      <c r="C159" s="440" t="s">
        <v>729</v>
      </c>
      <c r="D159" s="292">
        <v>12</v>
      </c>
      <c r="E159" s="292">
        <v>12</v>
      </c>
      <c r="F159" s="492">
        <v>12</v>
      </c>
      <c r="G159" s="441"/>
    </row>
    <row r="160" spans="1:7" ht="16" thickBot="1" x14ac:dyDescent="0.4">
      <c r="A160" s="438"/>
      <c r="B160" s="448" t="s">
        <v>1041</v>
      </c>
      <c r="C160" s="440"/>
      <c r="D160" s="244"/>
      <c r="E160" s="433"/>
      <c r="F160" s="433"/>
      <c r="G160" s="441"/>
    </row>
    <row r="161" spans="1:7" ht="16" thickBot="1" x14ac:dyDescent="0.4">
      <c r="A161" s="438" t="s">
        <v>79</v>
      </c>
      <c r="B161" s="493" t="s">
        <v>1042</v>
      </c>
      <c r="C161" s="237" t="s">
        <v>1043</v>
      </c>
      <c r="D161" s="244">
        <v>300</v>
      </c>
      <c r="E161" s="433">
        <v>120</v>
      </c>
      <c r="F161" s="433">
        <v>120</v>
      </c>
      <c r="G161" s="441"/>
    </row>
    <row r="162" spans="1:7" ht="16" thickBot="1" x14ac:dyDescent="0.4">
      <c r="A162" s="438" t="s">
        <v>79</v>
      </c>
      <c r="B162" s="277" t="s">
        <v>1044</v>
      </c>
      <c r="C162" s="237" t="s">
        <v>1043</v>
      </c>
      <c r="D162" s="218">
        <v>230</v>
      </c>
      <c r="E162" s="433">
        <v>190</v>
      </c>
      <c r="F162" s="433">
        <v>180</v>
      </c>
      <c r="G162" s="441"/>
    </row>
    <row r="163" spans="1:7" ht="31.5" thickBot="1" x14ac:dyDescent="0.4">
      <c r="A163" s="438" t="s">
        <v>79</v>
      </c>
      <c r="B163" s="277" t="s">
        <v>1045</v>
      </c>
      <c r="C163" s="237" t="s">
        <v>1043</v>
      </c>
      <c r="D163" s="226">
        <v>35</v>
      </c>
      <c r="E163" s="452">
        <v>30</v>
      </c>
      <c r="F163" s="452">
        <v>30</v>
      </c>
      <c r="G163" s="441"/>
    </row>
    <row r="164" spans="1:7" ht="16" thickBot="1" x14ac:dyDescent="0.4">
      <c r="A164" s="438" t="s">
        <v>79</v>
      </c>
      <c r="B164" s="277" t="s">
        <v>1046</v>
      </c>
      <c r="C164" s="237" t="s">
        <v>751</v>
      </c>
      <c r="D164" s="226">
        <v>200</v>
      </c>
      <c r="E164" s="452">
        <v>200</v>
      </c>
      <c r="F164" s="452">
        <v>200</v>
      </c>
      <c r="G164" s="441"/>
    </row>
    <row r="165" spans="1:7" ht="16" thickBot="1" x14ac:dyDescent="0.4">
      <c r="A165" s="438" t="s">
        <v>79</v>
      </c>
      <c r="B165" s="494" t="s">
        <v>1047</v>
      </c>
      <c r="C165" s="237" t="s">
        <v>1043</v>
      </c>
      <c r="D165" s="226">
        <v>100</v>
      </c>
      <c r="E165" s="452">
        <v>70</v>
      </c>
      <c r="F165" s="452">
        <v>70</v>
      </c>
      <c r="G165" s="441"/>
    </row>
    <row r="166" spans="1:7" ht="30.5" thickBot="1" x14ac:dyDescent="0.4">
      <c r="A166" s="438"/>
      <c r="B166" s="448" t="s">
        <v>1048</v>
      </c>
      <c r="C166" s="440"/>
      <c r="D166" s="226"/>
      <c r="E166" s="452"/>
      <c r="F166" s="452"/>
      <c r="G166" s="441"/>
    </row>
    <row r="167" spans="1:7" ht="16" thickBot="1" x14ac:dyDescent="0.4">
      <c r="A167" s="438" t="s">
        <v>79</v>
      </c>
      <c r="B167" s="493" t="s">
        <v>1049</v>
      </c>
      <c r="C167" s="237" t="s">
        <v>751</v>
      </c>
      <c r="D167" s="226">
        <v>0</v>
      </c>
      <c r="E167" s="452">
        <v>0</v>
      </c>
      <c r="F167" s="452">
        <v>0</v>
      </c>
      <c r="G167" s="441"/>
    </row>
    <row r="168" spans="1:7" ht="16" thickBot="1" x14ac:dyDescent="0.4">
      <c r="A168" s="438" t="s">
        <v>79</v>
      </c>
      <c r="B168" s="493" t="s">
        <v>1050</v>
      </c>
      <c r="C168" s="237" t="s">
        <v>751</v>
      </c>
      <c r="D168" s="226">
        <v>0</v>
      </c>
      <c r="E168" s="452">
        <v>0</v>
      </c>
      <c r="F168" s="452">
        <v>0</v>
      </c>
      <c r="G168" s="441"/>
    </row>
    <row r="169" spans="1:7" ht="16" thickBot="1" x14ac:dyDescent="0.4">
      <c r="A169" s="438" t="s">
        <v>79</v>
      </c>
      <c r="B169" s="493" t="s">
        <v>1051</v>
      </c>
      <c r="C169" s="237" t="s">
        <v>751</v>
      </c>
      <c r="D169" s="226">
        <v>0</v>
      </c>
      <c r="E169" s="452">
        <v>0</v>
      </c>
      <c r="F169" s="452">
        <v>0</v>
      </c>
      <c r="G169" s="441"/>
    </row>
    <row r="170" spans="1:7" ht="60.5" thickBot="1" x14ac:dyDescent="0.4">
      <c r="A170" s="438"/>
      <c r="B170" s="472" t="s">
        <v>1052</v>
      </c>
      <c r="C170" s="456"/>
      <c r="D170" s="244"/>
      <c r="E170" s="433"/>
      <c r="F170" s="433"/>
      <c r="G170" s="441"/>
    </row>
    <row r="171" spans="1:7" ht="16" thickBot="1" x14ac:dyDescent="0.4">
      <c r="A171" s="438" t="s">
        <v>79</v>
      </c>
      <c r="B171" s="277" t="s">
        <v>1053</v>
      </c>
      <c r="C171" s="237" t="s">
        <v>751</v>
      </c>
      <c r="D171" s="244">
        <v>2</v>
      </c>
      <c r="E171" s="433">
        <v>2</v>
      </c>
      <c r="F171" s="433">
        <v>2</v>
      </c>
      <c r="G171" s="441"/>
    </row>
    <row r="172" spans="1:7" ht="31.5" thickBot="1" x14ac:dyDescent="0.4">
      <c r="A172" s="438" t="s">
        <v>79</v>
      </c>
      <c r="B172" s="471" t="s">
        <v>1054</v>
      </c>
      <c r="C172" s="237" t="s">
        <v>751</v>
      </c>
      <c r="D172" s="244">
        <v>3</v>
      </c>
      <c r="E172" s="433">
        <v>3</v>
      </c>
      <c r="F172" s="433">
        <v>3</v>
      </c>
      <c r="G172" s="441"/>
    </row>
    <row r="173" spans="1:7" ht="31.5" thickBot="1" x14ac:dyDescent="0.4">
      <c r="A173" s="438" t="s">
        <v>79</v>
      </c>
      <c r="B173" s="471" t="s">
        <v>1055</v>
      </c>
      <c r="C173" s="237" t="s">
        <v>751</v>
      </c>
      <c r="D173" s="244">
        <v>4</v>
      </c>
      <c r="E173" s="433">
        <v>5</v>
      </c>
      <c r="F173" s="433">
        <v>5</v>
      </c>
      <c r="G173" s="441"/>
    </row>
    <row r="174" spans="1:7" ht="30.5" thickBot="1" x14ac:dyDescent="0.4">
      <c r="A174" s="438"/>
      <c r="B174" s="467" t="s">
        <v>1056</v>
      </c>
      <c r="C174" s="440"/>
      <c r="D174" s="495"/>
      <c r="E174" s="496"/>
      <c r="F174" s="496"/>
      <c r="G174" s="441" t="s">
        <v>154</v>
      </c>
    </row>
    <row r="175" spans="1:7" ht="16" thickBot="1" x14ac:dyDescent="0.4">
      <c r="A175" s="438" t="s">
        <v>897</v>
      </c>
      <c r="B175" s="451" t="s">
        <v>827</v>
      </c>
      <c r="C175" s="440" t="s">
        <v>719</v>
      </c>
      <c r="D175" s="244"/>
      <c r="E175" s="433"/>
      <c r="F175" s="433">
        <v>2</v>
      </c>
      <c r="G175" s="441" t="s">
        <v>165</v>
      </c>
    </row>
    <row r="176" spans="1:7" ht="30.5" thickBot="1" x14ac:dyDescent="0.4">
      <c r="A176" s="438"/>
      <c r="B176" s="472" t="s">
        <v>1057</v>
      </c>
      <c r="C176" s="456"/>
      <c r="D176" s="244"/>
      <c r="E176" s="433"/>
      <c r="F176" s="433"/>
      <c r="G176" s="441"/>
    </row>
    <row r="177" spans="1:7" ht="16" thickBot="1" x14ac:dyDescent="0.4">
      <c r="A177" s="438" t="s">
        <v>79</v>
      </c>
      <c r="B177" s="277" t="s">
        <v>1058</v>
      </c>
      <c r="C177" s="440" t="s">
        <v>719</v>
      </c>
      <c r="D177" s="244">
        <v>5</v>
      </c>
      <c r="E177" s="433">
        <v>5</v>
      </c>
      <c r="F177" s="433">
        <v>5</v>
      </c>
      <c r="G177" s="441"/>
    </row>
    <row r="178" spans="1:7" ht="16" thickBot="1" x14ac:dyDescent="0.4">
      <c r="A178" s="438" t="s">
        <v>79</v>
      </c>
      <c r="B178" s="497" t="s">
        <v>1059</v>
      </c>
      <c r="C178" s="440" t="s">
        <v>838</v>
      </c>
      <c r="D178" s="244">
        <v>6.5</v>
      </c>
      <c r="E178" s="433">
        <v>6.5</v>
      </c>
      <c r="F178" s="433">
        <v>17</v>
      </c>
      <c r="G178" s="441"/>
    </row>
    <row r="179" spans="1:7" ht="31.5" thickBot="1" x14ac:dyDescent="0.4">
      <c r="A179" s="438" t="s">
        <v>79</v>
      </c>
      <c r="B179" s="277" t="s">
        <v>1060</v>
      </c>
      <c r="C179" s="440" t="s">
        <v>832</v>
      </c>
      <c r="D179" s="244">
        <v>62.3</v>
      </c>
      <c r="E179" s="433">
        <v>62.3</v>
      </c>
      <c r="F179" s="433">
        <v>62.3</v>
      </c>
      <c r="G179" s="441"/>
    </row>
    <row r="180" spans="1:7" ht="31.5" thickBot="1" x14ac:dyDescent="0.4">
      <c r="A180" s="438" t="s">
        <v>79</v>
      </c>
      <c r="B180" s="471" t="s">
        <v>1061</v>
      </c>
      <c r="C180" s="440" t="s">
        <v>719</v>
      </c>
      <c r="D180" s="244">
        <v>1</v>
      </c>
      <c r="E180" s="433">
        <v>1</v>
      </c>
      <c r="F180" s="433">
        <v>1</v>
      </c>
      <c r="G180" s="441"/>
    </row>
    <row r="181" spans="1:7" ht="47" thickBot="1" x14ac:dyDescent="0.4">
      <c r="A181" s="438" t="s">
        <v>79</v>
      </c>
      <c r="B181" s="471" t="s">
        <v>1062</v>
      </c>
      <c r="C181" s="440" t="s">
        <v>719</v>
      </c>
      <c r="D181" s="244">
        <v>0</v>
      </c>
      <c r="E181" s="433">
        <v>0</v>
      </c>
      <c r="F181" s="433">
        <v>0</v>
      </c>
      <c r="G181" s="441"/>
    </row>
    <row r="182" spans="1:7" ht="45.5" thickBot="1" x14ac:dyDescent="0.4">
      <c r="A182" s="438"/>
      <c r="B182" s="448" t="s">
        <v>1063</v>
      </c>
      <c r="C182" s="440"/>
      <c r="D182" s="244"/>
      <c r="E182" s="433"/>
      <c r="F182" s="433"/>
      <c r="G182" s="441"/>
    </row>
    <row r="183" spans="1:7" ht="16" thickBot="1" x14ac:dyDescent="0.4">
      <c r="A183" s="438" t="s">
        <v>79</v>
      </c>
      <c r="B183" s="451" t="s">
        <v>1064</v>
      </c>
      <c r="C183" s="440" t="s">
        <v>719</v>
      </c>
      <c r="D183" s="244">
        <v>0</v>
      </c>
      <c r="E183" s="433">
        <v>0</v>
      </c>
      <c r="F183" s="433">
        <v>1</v>
      </c>
      <c r="G183" s="441"/>
    </row>
    <row r="184" spans="1:7" ht="16" thickBot="1" x14ac:dyDescent="0.4">
      <c r="A184" s="438" t="s">
        <v>79</v>
      </c>
      <c r="B184" s="451" t="s">
        <v>1065</v>
      </c>
      <c r="C184" s="440" t="s">
        <v>751</v>
      </c>
      <c r="D184" s="244">
        <v>120</v>
      </c>
      <c r="E184" s="433">
        <v>120</v>
      </c>
      <c r="F184" s="433">
        <v>120</v>
      </c>
      <c r="G184" s="441"/>
    </row>
    <row r="185" spans="1:7" ht="15.5" thickBot="1" x14ac:dyDescent="0.4">
      <c r="A185" s="866" t="s">
        <v>1066</v>
      </c>
      <c r="B185" s="867"/>
      <c r="C185" s="867"/>
      <c r="D185" s="867"/>
      <c r="E185" s="867"/>
      <c r="F185" s="867"/>
      <c r="G185" s="868"/>
    </row>
    <row r="186" spans="1:7" ht="65.400000000000006" customHeight="1" thickBot="1" x14ac:dyDescent="0.4">
      <c r="A186" s="438"/>
      <c r="B186" s="467" t="s">
        <v>1067</v>
      </c>
      <c r="C186" s="440"/>
      <c r="D186" s="440"/>
      <c r="E186" s="440"/>
      <c r="F186" s="440"/>
      <c r="G186" s="441" t="s">
        <v>242</v>
      </c>
    </row>
    <row r="187" spans="1:7" ht="62.5" thickBot="1" x14ac:dyDescent="0.4">
      <c r="A187" s="498" t="s">
        <v>897</v>
      </c>
      <c r="B187" s="451" t="s">
        <v>867</v>
      </c>
      <c r="C187" s="440" t="s">
        <v>1068</v>
      </c>
      <c r="D187" s="499">
        <v>72</v>
      </c>
      <c r="E187" s="499">
        <v>74</v>
      </c>
      <c r="F187" s="499">
        <v>76</v>
      </c>
      <c r="G187" s="441"/>
    </row>
    <row r="188" spans="1:7" ht="60.5" thickBot="1" x14ac:dyDescent="0.4">
      <c r="A188" s="438"/>
      <c r="B188" s="448" t="s">
        <v>1069</v>
      </c>
      <c r="C188" s="440"/>
      <c r="D188" s="440"/>
      <c r="E188" s="440"/>
      <c r="F188" s="440"/>
      <c r="G188" s="441"/>
    </row>
    <row r="189" spans="1:7" ht="47" thickBot="1" x14ac:dyDescent="0.4">
      <c r="A189" s="438" t="s">
        <v>79</v>
      </c>
      <c r="B189" s="451" t="s">
        <v>1070</v>
      </c>
      <c r="C189" s="440" t="s">
        <v>751</v>
      </c>
      <c r="D189" s="440">
        <v>1</v>
      </c>
      <c r="E189" s="440">
        <v>1</v>
      </c>
      <c r="F189" s="440">
        <v>1</v>
      </c>
      <c r="G189" s="441"/>
    </row>
    <row r="190" spans="1:7" ht="60.5" thickBot="1" x14ac:dyDescent="0.4">
      <c r="A190" s="438"/>
      <c r="B190" s="467" t="s">
        <v>1071</v>
      </c>
      <c r="C190" s="440"/>
      <c r="D190" s="440"/>
      <c r="E190" s="440"/>
      <c r="F190" s="440"/>
      <c r="G190" s="441" t="s">
        <v>244</v>
      </c>
    </row>
    <row r="191" spans="1:7" ht="47" thickBot="1" x14ac:dyDescent="0.4">
      <c r="A191" s="438" t="s">
        <v>897</v>
      </c>
      <c r="B191" s="451" t="s">
        <v>1072</v>
      </c>
      <c r="C191" s="440" t="s">
        <v>751</v>
      </c>
      <c r="D191" s="440">
        <v>14</v>
      </c>
      <c r="E191" s="440">
        <v>17</v>
      </c>
      <c r="F191" s="440">
        <v>21</v>
      </c>
      <c r="G191" s="441"/>
    </row>
    <row r="192" spans="1:7" ht="45.5" thickBot="1" x14ac:dyDescent="0.4">
      <c r="A192" s="438"/>
      <c r="B192" s="448" t="s">
        <v>1073</v>
      </c>
      <c r="C192" s="440"/>
      <c r="D192" s="440"/>
      <c r="E192" s="440"/>
      <c r="F192" s="440"/>
      <c r="G192" s="441"/>
    </row>
    <row r="193" spans="1:7" ht="62.5" thickBot="1" x14ac:dyDescent="0.4">
      <c r="A193" s="438" t="s">
        <v>79</v>
      </c>
      <c r="B193" s="277" t="s">
        <v>1074</v>
      </c>
      <c r="C193" s="440" t="s">
        <v>756</v>
      </c>
      <c r="D193" s="440">
        <v>80</v>
      </c>
      <c r="E193" s="440">
        <v>100</v>
      </c>
      <c r="F193" s="440">
        <v>100</v>
      </c>
      <c r="G193" s="441"/>
    </row>
    <row r="194" spans="1:7" ht="31.5" thickBot="1" x14ac:dyDescent="0.4">
      <c r="A194" s="438" t="s">
        <v>79</v>
      </c>
      <c r="B194" s="455" t="s">
        <v>1075</v>
      </c>
      <c r="C194" s="440" t="s">
        <v>751</v>
      </c>
      <c r="D194" s="440">
        <v>2</v>
      </c>
      <c r="E194" s="440">
        <v>2</v>
      </c>
      <c r="F194" s="440">
        <v>2</v>
      </c>
      <c r="G194" s="441"/>
    </row>
    <row r="195" spans="1:7" ht="31.5" thickBot="1" x14ac:dyDescent="0.4">
      <c r="A195" s="438" t="s">
        <v>79</v>
      </c>
      <c r="B195" s="455" t="s">
        <v>1076</v>
      </c>
      <c r="C195" s="440" t="s">
        <v>719</v>
      </c>
      <c r="D195" s="440">
        <v>0</v>
      </c>
      <c r="E195" s="440">
        <v>1</v>
      </c>
      <c r="F195" s="440">
        <v>0</v>
      </c>
      <c r="G195" s="441"/>
    </row>
    <row r="196" spans="1:7" ht="30.5" thickBot="1" x14ac:dyDescent="0.4">
      <c r="A196" s="438"/>
      <c r="B196" s="467" t="s">
        <v>1077</v>
      </c>
      <c r="C196" s="440"/>
      <c r="D196" s="440"/>
      <c r="E196" s="440"/>
      <c r="F196" s="440"/>
      <c r="G196" s="441" t="s">
        <v>249</v>
      </c>
    </row>
    <row r="197" spans="1:7" ht="47" thickBot="1" x14ac:dyDescent="0.4">
      <c r="A197" s="438" t="s">
        <v>897</v>
      </c>
      <c r="B197" s="451" t="s">
        <v>871</v>
      </c>
      <c r="C197" s="440" t="s">
        <v>729</v>
      </c>
      <c r="D197" s="499">
        <v>64</v>
      </c>
      <c r="E197" s="499">
        <v>64.5</v>
      </c>
      <c r="F197" s="499">
        <v>64.5</v>
      </c>
      <c r="G197" s="441"/>
    </row>
    <row r="198" spans="1:7" ht="45.5" thickBot="1" x14ac:dyDescent="0.4">
      <c r="A198" s="438"/>
      <c r="B198" s="448" t="s">
        <v>1078</v>
      </c>
      <c r="C198" s="440"/>
      <c r="D198" s="440"/>
      <c r="E198" s="440"/>
      <c r="F198" s="440"/>
      <c r="G198" s="441"/>
    </row>
    <row r="199" spans="1:7" ht="16" thickBot="1" x14ac:dyDescent="0.4">
      <c r="A199" s="438" t="s">
        <v>79</v>
      </c>
      <c r="B199" s="455" t="s">
        <v>1079</v>
      </c>
      <c r="C199" s="440" t="s">
        <v>751</v>
      </c>
      <c r="D199" s="440">
        <v>2</v>
      </c>
      <c r="E199" s="440">
        <v>2</v>
      </c>
      <c r="F199" s="440">
        <v>2</v>
      </c>
      <c r="G199" s="441"/>
    </row>
    <row r="200" spans="1:7" ht="16" thickBot="1" x14ac:dyDescent="0.4">
      <c r="A200" s="438" t="s">
        <v>79</v>
      </c>
      <c r="B200" s="455" t="s">
        <v>1080</v>
      </c>
      <c r="C200" s="440" t="s">
        <v>751</v>
      </c>
      <c r="D200" s="440">
        <v>1</v>
      </c>
      <c r="E200" s="440">
        <v>1</v>
      </c>
      <c r="F200" s="440">
        <v>1</v>
      </c>
      <c r="G200" s="441"/>
    </row>
    <row r="201" spans="1:7" ht="31.5" thickBot="1" x14ac:dyDescent="0.4">
      <c r="A201" s="438" t="s">
        <v>79</v>
      </c>
      <c r="B201" s="455" t="s">
        <v>1081</v>
      </c>
      <c r="C201" s="440" t="s">
        <v>729</v>
      </c>
      <c r="D201" s="440">
        <v>30</v>
      </c>
      <c r="E201" s="440">
        <v>36</v>
      </c>
      <c r="F201" s="440">
        <v>38</v>
      </c>
      <c r="G201" s="441"/>
    </row>
    <row r="202" spans="1:7" ht="62.5" thickBot="1" x14ac:dyDescent="0.4">
      <c r="A202" s="498" t="s">
        <v>79</v>
      </c>
      <c r="B202" s="455" t="s">
        <v>1082</v>
      </c>
      <c r="C202" s="440" t="s">
        <v>756</v>
      </c>
      <c r="D202" s="440">
        <v>15</v>
      </c>
      <c r="E202" s="440">
        <v>20</v>
      </c>
      <c r="F202" s="440">
        <v>23</v>
      </c>
      <c r="G202" s="441"/>
    </row>
    <row r="203" spans="1:7" ht="30.5" thickBot="1" x14ac:dyDescent="0.4">
      <c r="A203" s="498"/>
      <c r="B203" s="467" t="s">
        <v>1083</v>
      </c>
      <c r="C203" s="440"/>
      <c r="D203" s="440"/>
      <c r="E203" s="440"/>
      <c r="F203" s="440"/>
      <c r="G203" s="441" t="s">
        <v>253</v>
      </c>
    </row>
    <row r="204" spans="1:7" ht="31.5" thickBot="1" x14ac:dyDescent="0.4">
      <c r="A204" s="498" t="s">
        <v>897</v>
      </c>
      <c r="B204" s="415" t="s">
        <v>873</v>
      </c>
      <c r="C204" s="355" t="s">
        <v>874</v>
      </c>
      <c r="D204" s="290">
        <v>2800</v>
      </c>
      <c r="E204" s="291">
        <v>3000</v>
      </c>
      <c r="F204" s="290">
        <v>3200</v>
      </c>
      <c r="G204" s="441"/>
    </row>
    <row r="205" spans="1:7" ht="47" thickBot="1" x14ac:dyDescent="0.4">
      <c r="A205" s="498" t="s">
        <v>897</v>
      </c>
      <c r="B205" s="344" t="s">
        <v>875</v>
      </c>
      <c r="C205" s="355" t="s">
        <v>729</v>
      </c>
      <c r="D205" s="290">
        <v>36</v>
      </c>
      <c r="E205" s="291">
        <v>38</v>
      </c>
      <c r="F205" s="290">
        <v>40</v>
      </c>
      <c r="G205" s="441"/>
    </row>
    <row r="206" spans="1:7" ht="35" customHeight="1" thickBot="1" x14ac:dyDescent="0.4">
      <c r="A206" s="498" t="s">
        <v>897</v>
      </c>
      <c r="B206" s="304" t="s">
        <v>876</v>
      </c>
      <c r="C206" s="355" t="s">
        <v>874</v>
      </c>
      <c r="D206" s="290">
        <v>5600</v>
      </c>
      <c r="E206" s="291">
        <v>5900</v>
      </c>
      <c r="F206" s="290">
        <v>6200</v>
      </c>
      <c r="G206" s="441"/>
    </row>
    <row r="207" spans="1:7" ht="31.5" thickBot="1" x14ac:dyDescent="0.4">
      <c r="A207" s="498" t="s">
        <v>897</v>
      </c>
      <c r="B207" s="268" t="s">
        <v>1084</v>
      </c>
      <c r="C207" s="421" t="s">
        <v>751</v>
      </c>
      <c r="D207" s="292">
        <v>30.5</v>
      </c>
      <c r="E207" s="294">
        <v>31</v>
      </c>
      <c r="F207" s="399">
        <v>31</v>
      </c>
      <c r="G207" s="441"/>
    </row>
    <row r="208" spans="1:7" ht="16" thickBot="1" x14ac:dyDescent="0.4">
      <c r="A208" s="498" t="s">
        <v>897</v>
      </c>
      <c r="B208" s="500" t="s">
        <v>879</v>
      </c>
      <c r="C208" s="270" t="s">
        <v>751</v>
      </c>
      <c r="D208" s="440">
        <v>38</v>
      </c>
      <c r="E208" s="440">
        <v>36</v>
      </c>
      <c r="F208" s="440">
        <v>35</v>
      </c>
      <c r="G208" s="441"/>
    </row>
    <row r="209" spans="1:7" ht="45.5" thickBot="1" x14ac:dyDescent="0.4">
      <c r="A209" s="498"/>
      <c r="B209" s="501" t="s">
        <v>1085</v>
      </c>
      <c r="C209" s="440"/>
      <c r="D209" s="440"/>
      <c r="E209" s="440"/>
      <c r="F209" s="440"/>
      <c r="G209" s="441"/>
    </row>
    <row r="210" spans="1:7" ht="16" thickBot="1" x14ac:dyDescent="0.4">
      <c r="A210" s="498" t="s">
        <v>79</v>
      </c>
      <c r="B210" s="488" t="s">
        <v>1086</v>
      </c>
      <c r="C210" s="440" t="s">
        <v>1087</v>
      </c>
      <c r="D210" s="440">
        <v>250</v>
      </c>
      <c r="E210" s="440">
        <v>250</v>
      </c>
      <c r="F210" s="440">
        <v>250</v>
      </c>
      <c r="G210" s="441"/>
    </row>
    <row r="211" spans="1:7" ht="16" thickBot="1" x14ac:dyDescent="0.4">
      <c r="A211" s="498" t="s">
        <v>79</v>
      </c>
      <c r="B211" s="455" t="s">
        <v>1088</v>
      </c>
      <c r="C211" s="440" t="s">
        <v>756</v>
      </c>
      <c r="D211" s="440">
        <v>230</v>
      </c>
      <c r="E211" s="440">
        <v>240</v>
      </c>
      <c r="F211" s="440">
        <v>240</v>
      </c>
      <c r="G211" s="441"/>
    </row>
    <row r="212" spans="1:7" ht="30.5" thickBot="1" x14ac:dyDescent="0.4">
      <c r="A212" s="498"/>
      <c r="B212" s="501" t="s">
        <v>1089</v>
      </c>
      <c r="C212" s="440"/>
      <c r="D212" s="440"/>
      <c r="E212" s="440"/>
      <c r="F212" s="440"/>
      <c r="G212" s="441"/>
    </row>
    <row r="213" spans="1:7" ht="31.5" thickBot="1" x14ac:dyDescent="0.4">
      <c r="A213" s="498" t="s">
        <v>79</v>
      </c>
      <c r="B213" s="502" t="s">
        <v>1090</v>
      </c>
      <c r="C213" s="440" t="s">
        <v>751</v>
      </c>
      <c r="D213" s="440">
        <v>10</v>
      </c>
      <c r="E213" s="440">
        <v>10</v>
      </c>
      <c r="F213" s="440">
        <v>10</v>
      </c>
      <c r="G213" s="441"/>
    </row>
    <row r="214" spans="1:7" ht="36" customHeight="1" thickBot="1" x14ac:dyDescent="0.4">
      <c r="A214" s="498"/>
      <c r="B214" s="467" t="s">
        <v>1091</v>
      </c>
      <c r="C214" s="440"/>
      <c r="D214" s="440"/>
      <c r="E214" s="440"/>
      <c r="F214" s="440"/>
      <c r="G214" s="441" t="s">
        <v>196</v>
      </c>
    </row>
    <row r="215" spans="1:7" ht="31.5" thickBot="1" x14ac:dyDescent="0.4">
      <c r="A215" s="498" t="s">
        <v>897</v>
      </c>
      <c r="B215" s="488" t="s">
        <v>1092</v>
      </c>
      <c r="C215" s="440" t="s">
        <v>729</v>
      </c>
      <c r="D215" s="499">
        <v>50</v>
      </c>
      <c r="E215" s="499">
        <v>55</v>
      </c>
      <c r="F215" s="499">
        <v>60</v>
      </c>
      <c r="G215" s="441"/>
    </row>
    <row r="216" spans="1:7" ht="45.5" thickBot="1" x14ac:dyDescent="0.4">
      <c r="A216" s="498"/>
      <c r="B216" s="501" t="s">
        <v>1093</v>
      </c>
      <c r="C216" s="440"/>
      <c r="D216" s="440"/>
      <c r="E216" s="440"/>
      <c r="F216" s="440"/>
      <c r="G216" s="441"/>
    </row>
    <row r="217" spans="1:7" ht="16" thickBot="1" x14ac:dyDescent="0.4">
      <c r="A217" s="498" t="s">
        <v>79</v>
      </c>
      <c r="B217" s="486" t="s">
        <v>996</v>
      </c>
      <c r="C217" s="440" t="s">
        <v>719</v>
      </c>
      <c r="D217" s="440">
        <v>3</v>
      </c>
      <c r="E217" s="440">
        <v>4</v>
      </c>
      <c r="F217" s="440">
        <v>4</v>
      </c>
      <c r="G217" s="441"/>
    </row>
    <row r="218" spans="1:7" ht="31.5" thickBot="1" x14ac:dyDescent="0.4">
      <c r="A218" s="498" t="s">
        <v>79</v>
      </c>
      <c r="B218" s="486" t="s">
        <v>1094</v>
      </c>
      <c r="C218" s="440" t="s">
        <v>751</v>
      </c>
      <c r="D218" s="440">
        <v>1</v>
      </c>
      <c r="E218" s="440">
        <v>1</v>
      </c>
      <c r="F218" s="440">
        <v>1</v>
      </c>
      <c r="G218" s="441"/>
    </row>
    <row r="219" spans="1:7" ht="60.5" thickBot="1" x14ac:dyDescent="0.4">
      <c r="A219" s="498"/>
      <c r="B219" s="501" t="s">
        <v>1095</v>
      </c>
      <c r="C219" s="440"/>
      <c r="D219" s="440"/>
      <c r="E219" s="440"/>
      <c r="F219" s="440"/>
      <c r="G219" s="441"/>
    </row>
    <row r="220" spans="1:7" ht="16" thickBot="1" x14ac:dyDescent="0.4">
      <c r="A220" s="498" t="s">
        <v>79</v>
      </c>
      <c r="B220" s="488" t="s">
        <v>1096</v>
      </c>
      <c r="C220" s="440" t="s">
        <v>719</v>
      </c>
      <c r="D220" s="440">
        <v>1</v>
      </c>
      <c r="E220" s="440">
        <v>1</v>
      </c>
      <c r="F220" s="440">
        <v>1</v>
      </c>
      <c r="G220" s="441"/>
    </row>
    <row r="221" spans="1:7" ht="16" thickBot="1" x14ac:dyDescent="0.4">
      <c r="A221" s="498" t="s">
        <v>79</v>
      </c>
      <c r="B221" s="488" t="s">
        <v>1097</v>
      </c>
      <c r="C221" s="440" t="s">
        <v>719</v>
      </c>
      <c r="D221" s="440">
        <v>1</v>
      </c>
      <c r="E221" s="440">
        <v>1</v>
      </c>
      <c r="F221" s="440">
        <v>1</v>
      </c>
      <c r="G221" s="441"/>
    </row>
    <row r="222" spans="1:7" ht="45.5" thickBot="1" x14ac:dyDescent="0.4">
      <c r="A222" s="498"/>
      <c r="B222" s="501" t="s">
        <v>1098</v>
      </c>
      <c r="C222" s="440"/>
      <c r="D222" s="440"/>
      <c r="E222" s="440"/>
      <c r="F222" s="440"/>
      <c r="G222" s="441"/>
    </row>
    <row r="223" spans="1:7" ht="31.5" thickBot="1" x14ac:dyDescent="0.4">
      <c r="A223" s="498" t="s">
        <v>79</v>
      </c>
      <c r="B223" s="488" t="s">
        <v>1099</v>
      </c>
      <c r="C223" s="440" t="s">
        <v>751</v>
      </c>
      <c r="D223" s="440">
        <v>3</v>
      </c>
      <c r="E223" s="440">
        <v>2</v>
      </c>
      <c r="F223" s="440">
        <v>3</v>
      </c>
      <c r="G223" s="441"/>
    </row>
    <row r="224" spans="1:7" ht="30.5" thickBot="1" x14ac:dyDescent="0.4">
      <c r="A224" s="438"/>
      <c r="B224" s="501" t="s">
        <v>1100</v>
      </c>
      <c r="C224" s="440"/>
      <c r="D224" s="440"/>
      <c r="E224" s="440"/>
      <c r="F224" s="440"/>
      <c r="G224" s="441"/>
    </row>
    <row r="225" spans="1:7" ht="62.5" thickBot="1" x14ac:dyDescent="0.4">
      <c r="A225" s="438" t="s">
        <v>79</v>
      </c>
      <c r="B225" s="502" t="s">
        <v>1101</v>
      </c>
      <c r="C225" s="440" t="s">
        <v>1102</v>
      </c>
      <c r="D225" s="440">
        <v>3300</v>
      </c>
      <c r="E225" s="440">
        <v>3400</v>
      </c>
      <c r="F225" s="440">
        <v>3600</v>
      </c>
      <c r="G225" s="441"/>
    </row>
    <row r="226" spans="1:7" ht="45.5" thickBot="1" x14ac:dyDescent="0.4">
      <c r="A226" s="438"/>
      <c r="B226" s="467" t="s">
        <v>1103</v>
      </c>
      <c r="C226" s="440"/>
      <c r="D226" s="440"/>
      <c r="E226" s="440"/>
      <c r="F226" s="440"/>
      <c r="G226" s="441" t="s">
        <v>262</v>
      </c>
    </row>
    <row r="227" spans="1:7" ht="47" thickBot="1" x14ac:dyDescent="0.4">
      <c r="A227" s="438" t="s">
        <v>897</v>
      </c>
      <c r="B227" s="488" t="s">
        <v>1104</v>
      </c>
      <c r="C227" s="440" t="s">
        <v>729</v>
      </c>
      <c r="D227" s="499">
        <v>30</v>
      </c>
      <c r="E227" s="499">
        <v>35</v>
      </c>
      <c r="F227" s="499">
        <v>40</v>
      </c>
      <c r="G227" s="441"/>
    </row>
    <row r="228" spans="1:7" ht="62.5" thickBot="1" x14ac:dyDescent="0.4">
      <c r="A228" s="438" t="s">
        <v>897</v>
      </c>
      <c r="B228" s="298" t="s">
        <v>885</v>
      </c>
      <c r="C228" s="355" t="s">
        <v>719</v>
      </c>
      <c r="D228" s="503">
        <v>4</v>
      </c>
      <c r="E228" s="504">
        <v>5</v>
      </c>
      <c r="F228" s="504">
        <v>6</v>
      </c>
      <c r="G228" s="441"/>
    </row>
    <row r="229" spans="1:7" ht="45.5" thickBot="1" x14ac:dyDescent="0.4">
      <c r="A229" s="438"/>
      <c r="B229" s="501" t="s">
        <v>1105</v>
      </c>
      <c r="C229" s="440"/>
      <c r="D229" s="440"/>
      <c r="E229" s="440"/>
      <c r="F229" s="440"/>
      <c r="G229" s="441"/>
    </row>
    <row r="230" spans="1:7" ht="31.5" thickBot="1" x14ac:dyDescent="0.4">
      <c r="A230" s="438" t="s">
        <v>79</v>
      </c>
      <c r="B230" s="488" t="s">
        <v>1106</v>
      </c>
      <c r="C230" s="440" t="s">
        <v>751</v>
      </c>
      <c r="D230" s="440">
        <v>100</v>
      </c>
      <c r="E230" s="440">
        <v>100</v>
      </c>
      <c r="F230" s="440">
        <v>100</v>
      </c>
      <c r="G230" s="441"/>
    </row>
    <row r="231" spans="1:7" ht="31.5" thickBot="1" x14ac:dyDescent="0.4">
      <c r="A231" s="438" t="s">
        <v>79</v>
      </c>
      <c r="B231" s="488" t="s">
        <v>1107</v>
      </c>
      <c r="C231" s="440" t="s">
        <v>751</v>
      </c>
      <c r="D231" s="440">
        <v>1</v>
      </c>
      <c r="E231" s="440">
        <v>1</v>
      </c>
      <c r="F231" s="440">
        <v>1</v>
      </c>
      <c r="G231" s="441"/>
    </row>
    <row r="232" spans="1:7" ht="45.5" thickBot="1" x14ac:dyDescent="0.4">
      <c r="A232" s="438"/>
      <c r="B232" s="501" t="s">
        <v>1108</v>
      </c>
      <c r="C232" s="440"/>
      <c r="D232" s="440"/>
      <c r="E232" s="440"/>
      <c r="F232" s="440"/>
      <c r="G232" s="441"/>
    </row>
    <row r="233" spans="1:7" ht="16" thickBot="1" x14ac:dyDescent="0.4">
      <c r="A233" s="438" t="s">
        <v>79</v>
      </c>
      <c r="B233" s="488" t="s">
        <v>1109</v>
      </c>
      <c r="C233" s="440" t="s">
        <v>751</v>
      </c>
      <c r="D233" s="440">
        <v>1</v>
      </c>
      <c r="E233" s="440">
        <v>1</v>
      </c>
      <c r="F233" s="440">
        <v>1</v>
      </c>
      <c r="G233" s="441"/>
    </row>
    <row r="234" spans="1:7" ht="47" thickBot="1" x14ac:dyDescent="0.4">
      <c r="A234" s="438" t="s">
        <v>79</v>
      </c>
      <c r="B234" s="488" t="s">
        <v>1110</v>
      </c>
      <c r="C234" s="440" t="s">
        <v>751</v>
      </c>
      <c r="D234" s="440">
        <v>5</v>
      </c>
      <c r="E234" s="440">
        <v>7</v>
      </c>
      <c r="F234" s="440">
        <v>7</v>
      </c>
      <c r="G234" s="441"/>
    </row>
    <row r="235" spans="1:7" ht="60.5" thickBot="1" x14ac:dyDescent="0.4">
      <c r="A235" s="438"/>
      <c r="B235" s="467" t="s">
        <v>1111</v>
      </c>
      <c r="C235" s="440"/>
      <c r="D235" s="440"/>
      <c r="E235" s="440"/>
      <c r="F235" s="440"/>
      <c r="G235" s="441" t="s">
        <v>270</v>
      </c>
    </row>
    <row r="236" spans="1:7" ht="60.5" thickBot="1" x14ac:dyDescent="0.4">
      <c r="A236" s="438"/>
      <c r="B236" s="481" t="s">
        <v>1112</v>
      </c>
      <c r="C236" s="440"/>
      <c r="D236" s="440"/>
      <c r="E236" s="440"/>
      <c r="F236" s="440"/>
      <c r="G236" s="441"/>
    </row>
    <row r="237" spans="1:7" ht="31.5" thickBot="1" x14ac:dyDescent="0.4">
      <c r="A237" s="438" t="s">
        <v>79</v>
      </c>
      <c r="B237" s="488" t="s">
        <v>1113</v>
      </c>
      <c r="C237" s="440" t="s">
        <v>751</v>
      </c>
      <c r="D237" s="440">
        <v>1</v>
      </c>
      <c r="E237" s="440">
        <v>1</v>
      </c>
      <c r="F237" s="440">
        <v>1</v>
      </c>
      <c r="G237" s="441"/>
    </row>
    <row r="238" spans="1:7" ht="31.5" thickBot="1" x14ac:dyDescent="0.4">
      <c r="A238" s="438" t="s">
        <v>79</v>
      </c>
      <c r="B238" s="488" t="s">
        <v>1114</v>
      </c>
      <c r="C238" s="440" t="s">
        <v>719</v>
      </c>
      <c r="D238" s="440">
        <v>1</v>
      </c>
      <c r="E238" s="440">
        <v>1</v>
      </c>
      <c r="F238" s="440">
        <v>1</v>
      </c>
      <c r="G238" s="441"/>
    </row>
    <row r="239" spans="1:7" ht="31.5" thickBot="1" x14ac:dyDescent="0.4">
      <c r="A239" s="438" t="s">
        <v>79</v>
      </c>
      <c r="B239" s="455" t="s">
        <v>1115</v>
      </c>
      <c r="C239" s="440" t="s">
        <v>719</v>
      </c>
      <c r="D239" s="440">
        <v>3</v>
      </c>
      <c r="E239" s="440">
        <v>4</v>
      </c>
      <c r="F239" s="440">
        <v>5</v>
      </c>
      <c r="G239" s="441"/>
    </row>
    <row r="240" spans="1:7" ht="30.5" thickBot="1" x14ac:dyDescent="0.4">
      <c r="A240" s="438"/>
      <c r="B240" s="481" t="s">
        <v>1116</v>
      </c>
      <c r="C240" s="440"/>
      <c r="D240" s="440"/>
      <c r="E240" s="440"/>
      <c r="F240" s="440"/>
      <c r="G240" s="441"/>
    </row>
    <row r="241" spans="1:7" ht="31.5" thickBot="1" x14ac:dyDescent="0.4">
      <c r="A241" s="438" t="s">
        <v>79</v>
      </c>
      <c r="B241" s="488" t="s">
        <v>1117</v>
      </c>
      <c r="C241" s="440" t="s">
        <v>751</v>
      </c>
      <c r="D241" s="440">
        <v>10</v>
      </c>
      <c r="E241" s="440">
        <v>10</v>
      </c>
      <c r="F241" s="440">
        <v>10</v>
      </c>
      <c r="G241" s="441"/>
    </row>
    <row r="242" spans="1:7" ht="45.5" thickBot="1" x14ac:dyDescent="0.4">
      <c r="A242" s="438"/>
      <c r="B242" s="467" t="s">
        <v>1118</v>
      </c>
      <c r="C242" s="440"/>
      <c r="D242" s="440"/>
      <c r="E242" s="440"/>
      <c r="F242" s="440"/>
      <c r="G242" s="441" t="s">
        <v>277</v>
      </c>
    </row>
    <row r="243" spans="1:7" ht="31.5" thickBot="1" x14ac:dyDescent="0.4">
      <c r="A243" s="438" t="s">
        <v>897</v>
      </c>
      <c r="B243" s="451" t="s">
        <v>887</v>
      </c>
      <c r="C243" s="440" t="s">
        <v>719</v>
      </c>
      <c r="D243" s="440">
        <v>5</v>
      </c>
      <c r="E243" s="440">
        <v>6</v>
      </c>
      <c r="F243" s="440">
        <v>7</v>
      </c>
      <c r="G243" s="441"/>
    </row>
    <row r="244" spans="1:7" ht="45.5" thickBot="1" x14ac:dyDescent="0.4">
      <c r="A244" s="438"/>
      <c r="B244" s="481" t="s">
        <v>1119</v>
      </c>
      <c r="C244" s="440"/>
      <c r="D244" s="440"/>
      <c r="E244" s="440"/>
      <c r="F244" s="440"/>
      <c r="G244" s="441"/>
    </row>
    <row r="245" spans="1:7" ht="47" thickBot="1" x14ac:dyDescent="0.4">
      <c r="A245" s="438" t="s">
        <v>79</v>
      </c>
      <c r="B245" s="488" t="s">
        <v>1120</v>
      </c>
      <c r="C245" s="440" t="s">
        <v>719</v>
      </c>
      <c r="D245" s="440">
        <v>1</v>
      </c>
      <c r="E245" s="440">
        <v>1</v>
      </c>
      <c r="F245" s="440">
        <v>1</v>
      </c>
      <c r="G245" s="441"/>
    </row>
    <row r="246" spans="1:7" ht="31.5" thickBot="1" x14ac:dyDescent="0.4">
      <c r="A246" s="438" t="s">
        <v>79</v>
      </c>
      <c r="B246" s="480" t="s">
        <v>1121</v>
      </c>
      <c r="C246" s="440" t="s">
        <v>719</v>
      </c>
      <c r="D246" s="440">
        <v>1</v>
      </c>
      <c r="E246" s="440">
        <v>1</v>
      </c>
      <c r="F246" s="440">
        <v>1</v>
      </c>
      <c r="G246" s="441"/>
    </row>
    <row r="247" spans="1:7" ht="15.5" thickBot="1" x14ac:dyDescent="0.4">
      <c r="A247" s="866" t="s">
        <v>1122</v>
      </c>
      <c r="B247" s="867"/>
      <c r="C247" s="867"/>
      <c r="D247" s="867"/>
      <c r="E247" s="867"/>
      <c r="F247" s="867"/>
      <c r="G247" s="868"/>
    </row>
    <row r="248" spans="1:7" ht="30.5" thickBot="1" x14ac:dyDescent="0.4">
      <c r="A248" s="438"/>
      <c r="B248" s="467" t="s">
        <v>1123</v>
      </c>
      <c r="C248" s="440"/>
      <c r="D248" s="433"/>
      <c r="E248" s="433"/>
      <c r="F248" s="433"/>
      <c r="G248" s="441" t="s">
        <v>282</v>
      </c>
    </row>
    <row r="249" spans="1:7" ht="45.5" thickBot="1" x14ac:dyDescent="0.4">
      <c r="A249" s="438"/>
      <c r="B249" s="448" t="s">
        <v>1124</v>
      </c>
      <c r="C249" s="440"/>
      <c r="D249" s="433"/>
      <c r="E249" s="433"/>
      <c r="F249" s="433"/>
      <c r="G249" s="441"/>
    </row>
    <row r="250" spans="1:7" ht="16" thickBot="1" x14ac:dyDescent="0.4">
      <c r="A250" s="438" t="s">
        <v>79</v>
      </c>
      <c r="B250" s="453" t="s">
        <v>1125</v>
      </c>
      <c r="C250" s="440" t="s">
        <v>751</v>
      </c>
      <c r="D250" s="478">
        <v>3</v>
      </c>
      <c r="E250" s="478">
        <v>4</v>
      </c>
      <c r="F250" s="478">
        <v>4</v>
      </c>
      <c r="G250" s="441"/>
    </row>
    <row r="251" spans="1:7" ht="16" thickBot="1" x14ac:dyDescent="0.4">
      <c r="A251" s="438" t="s">
        <v>79</v>
      </c>
      <c r="B251" s="453" t="s">
        <v>1126</v>
      </c>
      <c r="C251" s="440" t="s">
        <v>751</v>
      </c>
      <c r="D251" s="478">
        <v>10</v>
      </c>
      <c r="E251" s="478">
        <v>10</v>
      </c>
      <c r="F251" s="478">
        <v>10</v>
      </c>
      <c r="G251" s="441"/>
    </row>
    <row r="252" spans="1:7" ht="75.5" thickBot="1" x14ac:dyDescent="0.4">
      <c r="A252" s="438"/>
      <c r="B252" s="505" t="s">
        <v>1127</v>
      </c>
      <c r="C252" s="440"/>
      <c r="D252" s="478"/>
      <c r="E252" s="478"/>
      <c r="F252" s="478"/>
      <c r="G252" s="441"/>
    </row>
    <row r="253" spans="1:7" ht="16" thickBot="1" x14ac:dyDescent="0.4">
      <c r="A253" s="438" t="s">
        <v>79</v>
      </c>
      <c r="B253" s="453" t="s">
        <v>1125</v>
      </c>
      <c r="C253" s="440" t="s">
        <v>751</v>
      </c>
      <c r="D253" s="478">
        <v>80</v>
      </c>
      <c r="E253" s="478">
        <v>30</v>
      </c>
      <c r="F253" s="478">
        <v>5</v>
      </c>
      <c r="G253" s="441"/>
    </row>
    <row r="254" spans="1:7" ht="16" thickBot="1" x14ac:dyDescent="0.4">
      <c r="A254" s="438" t="s">
        <v>79</v>
      </c>
      <c r="B254" s="453" t="s">
        <v>1126</v>
      </c>
      <c r="C254" s="440" t="s">
        <v>751</v>
      </c>
      <c r="D254" s="433">
        <v>3</v>
      </c>
      <c r="E254" s="433">
        <v>3</v>
      </c>
      <c r="F254" s="433">
        <v>3</v>
      </c>
      <c r="G254" s="441"/>
    </row>
    <row r="255" spans="1:7" ht="45.5" thickBot="1" x14ac:dyDescent="0.4">
      <c r="A255" s="438"/>
      <c r="B255" s="448" t="s">
        <v>1128</v>
      </c>
      <c r="C255" s="440"/>
      <c r="D255" s="433"/>
      <c r="E255" s="433"/>
      <c r="F255" s="433"/>
      <c r="G255" s="441"/>
    </row>
    <row r="256" spans="1:7" ht="31.5" thickBot="1" x14ac:dyDescent="0.4">
      <c r="A256" s="438" t="s">
        <v>79</v>
      </c>
      <c r="B256" s="451" t="s">
        <v>1129</v>
      </c>
      <c r="C256" s="440" t="s">
        <v>719</v>
      </c>
      <c r="D256" s="433">
        <v>1</v>
      </c>
      <c r="E256" s="433">
        <v>1</v>
      </c>
      <c r="F256" s="433">
        <v>1</v>
      </c>
      <c r="G256" s="441"/>
    </row>
    <row r="257" spans="1:8" ht="45.5" thickBot="1" x14ac:dyDescent="0.4">
      <c r="A257" s="438"/>
      <c r="B257" s="467" t="s">
        <v>1130</v>
      </c>
      <c r="C257" s="440"/>
      <c r="D257" s="433"/>
      <c r="E257" s="433"/>
      <c r="F257" s="433"/>
      <c r="G257" s="441" t="s">
        <v>282</v>
      </c>
    </row>
    <row r="258" spans="1:8" ht="31.5" thickBot="1" x14ac:dyDescent="0.4">
      <c r="A258" s="438" t="s">
        <v>897</v>
      </c>
      <c r="B258" s="451" t="s">
        <v>1131</v>
      </c>
      <c r="C258" s="479" t="s">
        <v>716</v>
      </c>
      <c r="D258" s="506">
        <v>5</v>
      </c>
      <c r="E258" s="506">
        <v>8</v>
      </c>
      <c r="F258" s="506">
        <v>10</v>
      </c>
      <c r="G258" s="441" t="s">
        <v>117</v>
      </c>
    </row>
    <row r="259" spans="1:8" ht="45.5" thickBot="1" x14ac:dyDescent="0.4">
      <c r="A259" s="438"/>
      <c r="B259" s="448" t="s">
        <v>1132</v>
      </c>
      <c r="C259" s="440"/>
      <c r="D259" s="433"/>
      <c r="E259" s="433"/>
      <c r="F259" s="433"/>
      <c r="G259" s="441"/>
    </row>
    <row r="260" spans="1:8" ht="16" thickBot="1" x14ac:dyDescent="0.4">
      <c r="A260" s="438" t="s">
        <v>79</v>
      </c>
      <c r="B260" s="451" t="s">
        <v>1133</v>
      </c>
      <c r="C260" s="440" t="s">
        <v>751</v>
      </c>
      <c r="D260" s="433">
        <v>9</v>
      </c>
      <c r="E260" s="433">
        <v>10</v>
      </c>
      <c r="F260" s="433">
        <v>11</v>
      </c>
      <c r="G260" s="441"/>
    </row>
    <row r="261" spans="1:8" ht="45.5" thickBot="1" x14ac:dyDescent="0.4">
      <c r="A261" s="438"/>
      <c r="B261" s="448" t="s">
        <v>1134</v>
      </c>
      <c r="C261" s="440"/>
      <c r="D261" s="433"/>
      <c r="E261" s="433"/>
      <c r="F261" s="433"/>
      <c r="G261" s="441"/>
    </row>
    <row r="262" spans="1:8" ht="47" thickBot="1" x14ac:dyDescent="0.4">
      <c r="A262" s="438" t="s">
        <v>79</v>
      </c>
      <c r="B262" s="451" t="s">
        <v>1135</v>
      </c>
      <c r="C262" s="440" t="s">
        <v>1136</v>
      </c>
      <c r="D262" s="478">
        <v>15</v>
      </c>
      <c r="E262" s="478">
        <v>14</v>
      </c>
      <c r="F262" s="478">
        <v>13</v>
      </c>
      <c r="G262" s="441"/>
    </row>
    <row r="263" spans="1:8" ht="60.5" thickBot="1" x14ac:dyDescent="0.4">
      <c r="A263" s="438"/>
      <c r="B263" s="448" t="s">
        <v>1137</v>
      </c>
      <c r="C263" s="440"/>
      <c r="D263" s="433"/>
      <c r="E263" s="433"/>
      <c r="F263" s="433"/>
      <c r="G263" s="441"/>
    </row>
    <row r="264" spans="1:8" ht="31.5" thickBot="1" x14ac:dyDescent="0.4">
      <c r="A264" s="438" t="s">
        <v>79</v>
      </c>
      <c r="B264" s="451" t="s">
        <v>1138</v>
      </c>
      <c r="C264" s="440" t="s">
        <v>751</v>
      </c>
      <c r="D264" s="433">
        <v>26</v>
      </c>
      <c r="E264" s="433">
        <v>20</v>
      </c>
      <c r="F264" s="433">
        <v>20</v>
      </c>
      <c r="G264" s="441"/>
    </row>
    <row r="265" spans="1:8" ht="60.5" thickBot="1" x14ac:dyDescent="0.4">
      <c r="A265" s="444"/>
      <c r="B265" s="472" t="s">
        <v>1139</v>
      </c>
      <c r="C265" s="433"/>
      <c r="D265" s="433"/>
      <c r="E265" s="433"/>
      <c r="F265" s="433"/>
      <c r="G265" s="33"/>
      <c r="H265" s="73"/>
    </row>
    <row r="266" spans="1:8" ht="31.5" thickBot="1" x14ac:dyDescent="0.4">
      <c r="A266" s="444" t="s">
        <v>79</v>
      </c>
      <c r="B266" s="471" t="s">
        <v>1140</v>
      </c>
      <c r="C266" s="433" t="s">
        <v>751</v>
      </c>
      <c r="D266" s="433">
        <v>3</v>
      </c>
      <c r="E266" s="433">
        <v>3</v>
      </c>
      <c r="F266" s="433">
        <v>3</v>
      </c>
      <c r="G266" s="33"/>
      <c r="H266" s="73"/>
    </row>
    <row r="267" spans="1:8" ht="31.5" thickBot="1" x14ac:dyDescent="0.4">
      <c r="A267" s="444" t="s">
        <v>79</v>
      </c>
      <c r="B267" s="33" t="s">
        <v>1141</v>
      </c>
      <c r="C267" s="433" t="s">
        <v>751</v>
      </c>
      <c r="D267" s="433">
        <v>0</v>
      </c>
      <c r="E267" s="433">
        <v>0</v>
      </c>
      <c r="F267" s="433">
        <v>0</v>
      </c>
      <c r="G267" s="33"/>
      <c r="H267" s="73"/>
    </row>
    <row r="268" spans="1:8" ht="45.5" thickBot="1" x14ac:dyDescent="0.4">
      <c r="A268" s="438"/>
      <c r="B268" s="448" t="s">
        <v>1142</v>
      </c>
      <c r="C268" s="440"/>
      <c r="D268" s="433"/>
      <c r="E268" s="433"/>
      <c r="F268" s="433"/>
      <c r="G268" s="441"/>
    </row>
    <row r="269" spans="1:8" ht="47" thickBot="1" x14ac:dyDescent="0.4">
      <c r="A269" s="438" t="s">
        <v>79</v>
      </c>
      <c r="B269" s="451" t="s">
        <v>1143</v>
      </c>
      <c r="C269" s="440" t="s">
        <v>1144</v>
      </c>
      <c r="D269" s="433">
        <v>100</v>
      </c>
      <c r="E269" s="433">
        <v>100</v>
      </c>
      <c r="F269" s="433">
        <v>100</v>
      </c>
      <c r="G269" s="441"/>
    </row>
    <row r="270" spans="1:8" ht="60.5" thickBot="1" x14ac:dyDescent="0.4">
      <c r="A270" s="438"/>
      <c r="B270" s="448" t="s">
        <v>1145</v>
      </c>
      <c r="C270" s="440"/>
      <c r="D270" s="433"/>
      <c r="E270" s="433"/>
      <c r="F270" s="433"/>
      <c r="G270" s="441"/>
    </row>
    <row r="271" spans="1:8" ht="47" thickBot="1" x14ac:dyDescent="0.4">
      <c r="A271" s="438" t="s">
        <v>79</v>
      </c>
      <c r="B271" s="451" t="s">
        <v>291</v>
      </c>
      <c r="C271" s="440" t="s">
        <v>1144</v>
      </c>
      <c r="D271" s="433">
        <v>100</v>
      </c>
      <c r="E271" s="433">
        <v>100</v>
      </c>
      <c r="F271" s="433">
        <v>100</v>
      </c>
      <c r="G271" s="441"/>
    </row>
    <row r="272" spans="1:8" ht="16" thickBot="1" x14ac:dyDescent="0.4">
      <c r="A272" s="438"/>
      <c r="B272" s="448" t="s">
        <v>1146</v>
      </c>
      <c r="C272" s="440"/>
      <c r="D272" s="433"/>
      <c r="E272" s="433"/>
      <c r="F272" s="433"/>
      <c r="G272" s="441"/>
    </row>
    <row r="273" spans="1:8" ht="47" thickBot="1" x14ac:dyDescent="0.4">
      <c r="A273" s="438" t="s">
        <v>79</v>
      </c>
      <c r="B273" s="451" t="s">
        <v>1147</v>
      </c>
      <c r="C273" s="440" t="s">
        <v>1136</v>
      </c>
      <c r="D273" s="478"/>
      <c r="E273" s="478"/>
      <c r="F273" s="478"/>
      <c r="G273" s="441"/>
    </row>
    <row r="274" spans="1:8" ht="75.5" thickBot="1" x14ac:dyDescent="0.4">
      <c r="A274" s="438"/>
      <c r="B274" s="448" t="s">
        <v>1148</v>
      </c>
      <c r="C274" s="440"/>
      <c r="D274" s="433"/>
      <c r="E274" s="433"/>
      <c r="F274" s="433"/>
      <c r="G274" s="441"/>
    </row>
    <row r="275" spans="1:8" ht="47" thickBot="1" x14ac:dyDescent="0.4">
      <c r="A275" s="438" t="s">
        <v>79</v>
      </c>
      <c r="B275" s="451" t="s">
        <v>1149</v>
      </c>
      <c r="C275" s="433" t="s">
        <v>719</v>
      </c>
      <c r="D275" s="433">
        <v>0</v>
      </c>
      <c r="E275" s="433">
        <v>2</v>
      </c>
      <c r="F275" s="433">
        <v>5</v>
      </c>
      <c r="G275" s="441"/>
    </row>
    <row r="276" spans="1:8" ht="60.5" thickBot="1" x14ac:dyDescent="0.4">
      <c r="A276" s="438"/>
      <c r="B276" s="448" t="s">
        <v>1150</v>
      </c>
      <c r="C276" s="440"/>
      <c r="D276" s="433"/>
      <c r="E276" s="433"/>
      <c r="F276" s="433"/>
      <c r="G276" s="441"/>
    </row>
    <row r="277" spans="1:8" ht="47" thickBot="1" x14ac:dyDescent="0.4">
      <c r="A277" s="438" t="s">
        <v>79</v>
      </c>
      <c r="B277" s="507" t="s">
        <v>1151</v>
      </c>
      <c r="C277" s="270" t="s">
        <v>756</v>
      </c>
      <c r="D277" s="433">
        <v>7</v>
      </c>
      <c r="E277" s="433">
        <v>7</v>
      </c>
      <c r="F277" s="433">
        <v>7</v>
      </c>
      <c r="G277" s="441"/>
    </row>
    <row r="278" spans="1:8" ht="16" thickBot="1" x14ac:dyDescent="0.4">
      <c r="A278" s="438" t="s">
        <v>79</v>
      </c>
      <c r="B278" s="455" t="s">
        <v>1152</v>
      </c>
      <c r="C278" s="479" t="s">
        <v>751</v>
      </c>
      <c r="D278" s="478">
        <v>7</v>
      </c>
      <c r="E278" s="478">
        <v>10</v>
      </c>
      <c r="F278" s="478">
        <v>12</v>
      </c>
      <c r="G278" s="451"/>
    </row>
    <row r="279" spans="1:8" ht="30.5" thickBot="1" x14ac:dyDescent="0.4">
      <c r="A279" s="438"/>
      <c r="B279" s="448" t="s">
        <v>1153</v>
      </c>
      <c r="C279" s="479"/>
      <c r="D279" s="478"/>
      <c r="E279" s="478"/>
      <c r="F279" s="478"/>
      <c r="G279" s="451"/>
    </row>
    <row r="280" spans="1:8" ht="16" thickBot="1" x14ac:dyDescent="0.4">
      <c r="A280" s="438" t="s">
        <v>79</v>
      </c>
      <c r="B280" s="471" t="s">
        <v>1154</v>
      </c>
      <c r="C280" s="237" t="s">
        <v>719</v>
      </c>
      <c r="D280" s="662">
        <v>26</v>
      </c>
      <c r="E280" s="662">
        <v>35</v>
      </c>
      <c r="F280" s="456">
        <v>40</v>
      </c>
      <c r="G280" s="451"/>
    </row>
    <row r="281" spans="1:8" ht="15.5" thickBot="1" x14ac:dyDescent="0.4">
      <c r="A281" s="866" t="s">
        <v>1155</v>
      </c>
      <c r="B281" s="867"/>
      <c r="C281" s="867"/>
      <c r="D281" s="867"/>
      <c r="E281" s="867"/>
      <c r="F281" s="867"/>
      <c r="G281" s="868"/>
    </row>
    <row r="282" spans="1:8" ht="31.5" thickBot="1" x14ac:dyDescent="0.4">
      <c r="A282" s="438"/>
      <c r="B282" s="439" t="s">
        <v>1156</v>
      </c>
      <c r="C282" s="440"/>
      <c r="D282" s="440"/>
      <c r="E282" s="440"/>
      <c r="F282" s="440"/>
      <c r="G282" s="441" t="s">
        <v>298</v>
      </c>
    </row>
    <row r="283" spans="1:8" ht="16" thickBot="1" x14ac:dyDescent="0.4">
      <c r="A283" s="438" t="s">
        <v>897</v>
      </c>
      <c r="B283" s="451" t="s">
        <v>734</v>
      </c>
      <c r="C283" s="440" t="s">
        <v>1157</v>
      </c>
      <c r="D283" s="440">
        <v>29800</v>
      </c>
      <c r="E283" s="440">
        <v>31300</v>
      </c>
      <c r="F283" s="440">
        <v>32980</v>
      </c>
      <c r="G283" s="441"/>
    </row>
    <row r="284" spans="1:8" ht="31.5" thickBot="1" x14ac:dyDescent="0.4">
      <c r="A284" s="438" t="s">
        <v>897</v>
      </c>
      <c r="B284" s="451" t="s">
        <v>1158</v>
      </c>
      <c r="C284" s="440" t="s">
        <v>719</v>
      </c>
      <c r="D284" s="499">
        <v>800</v>
      </c>
      <c r="E284" s="499">
        <v>800</v>
      </c>
      <c r="F284" s="499">
        <v>800</v>
      </c>
      <c r="G284" s="441"/>
    </row>
    <row r="285" spans="1:8" ht="31.5" thickBot="1" x14ac:dyDescent="0.4">
      <c r="A285" s="438" t="s">
        <v>897</v>
      </c>
      <c r="B285" s="451" t="s">
        <v>738</v>
      </c>
      <c r="C285" s="440" t="s">
        <v>1157</v>
      </c>
      <c r="D285" s="440">
        <v>3750</v>
      </c>
      <c r="E285" s="440">
        <v>4000</v>
      </c>
      <c r="F285" s="440">
        <v>4250</v>
      </c>
      <c r="G285" s="441"/>
    </row>
    <row r="286" spans="1:8" ht="120.5" thickBot="1" x14ac:dyDescent="0.4">
      <c r="A286" s="438"/>
      <c r="B286" s="448" t="s">
        <v>1159</v>
      </c>
      <c r="C286" s="440"/>
      <c r="D286" s="440"/>
      <c r="E286" s="440"/>
      <c r="F286" s="440"/>
      <c r="G286" s="441"/>
    </row>
    <row r="287" spans="1:8" ht="47" thickBot="1" x14ac:dyDescent="0.4">
      <c r="A287" s="438" t="s">
        <v>79</v>
      </c>
      <c r="B287" s="451" t="s">
        <v>1160</v>
      </c>
      <c r="C287" s="440" t="s">
        <v>751</v>
      </c>
      <c r="D287" s="440">
        <v>3</v>
      </c>
      <c r="E287" s="440">
        <v>3</v>
      </c>
      <c r="F287" s="440">
        <v>3</v>
      </c>
      <c r="G287" s="441"/>
    </row>
    <row r="288" spans="1:8" ht="31.5" thickBot="1" x14ac:dyDescent="0.4">
      <c r="A288" s="508" t="s">
        <v>79</v>
      </c>
      <c r="B288" s="451" t="s">
        <v>1161</v>
      </c>
      <c r="C288" s="479" t="s">
        <v>756</v>
      </c>
      <c r="D288" s="479">
        <v>80000</v>
      </c>
      <c r="E288" s="479">
        <v>90000</v>
      </c>
      <c r="F288" s="479">
        <v>10000</v>
      </c>
      <c r="G288" s="451"/>
      <c r="H288" s="509"/>
    </row>
    <row r="289" spans="1:7" ht="135" customHeight="1" thickBot="1" x14ac:dyDescent="0.4">
      <c r="A289" s="438"/>
      <c r="B289" s="448" t="s">
        <v>1162</v>
      </c>
      <c r="C289" s="440"/>
      <c r="D289" s="440"/>
      <c r="E289" s="440"/>
      <c r="F289" s="440"/>
      <c r="G289" s="441"/>
    </row>
    <row r="290" spans="1:7" ht="31.5" thickBot="1" x14ac:dyDescent="0.4">
      <c r="A290" s="438" t="s">
        <v>79</v>
      </c>
      <c r="B290" s="460" t="s">
        <v>1163</v>
      </c>
      <c r="C290" s="440" t="s">
        <v>719</v>
      </c>
      <c r="D290" s="440">
        <v>7</v>
      </c>
      <c r="E290" s="440">
        <v>9</v>
      </c>
      <c r="F290" s="440">
        <v>12</v>
      </c>
      <c r="G290" s="441"/>
    </row>
    <row r="291" spans="1:7" ht="31.5" thickBot="1" x14ac:dyDescent="0.4">
      <c r="A291" s="438" t="s">
        <v>79</v>
      </c>
      <c r="B291" s="460" t="s">
        <v>1164</v>
      </c>
      <c r="C291" s="440" t="s">
        <v>719</v>
      </c>
      <c r="D291" s="440">
        <v>2</v>
      </c>
      <c r="E291" s="440">
        <v>2</v>
      </c>
      <c r="F291" s="440">
        <v>3</v>
      </c>
      <c r="G291" s="441"/>
    </row>
    <row r="292" spans="1:7" ht="31.5" thickBot="1" x14ac:dyDescent="0.4">
      <c r="A292" s="438" t="s">
        <v>79</v>
      </c>
      <c r="B292" s="460" t="s">
        <v>1165</v>
      </c>
      <c r="C292" s="440" t="s">
        <v>831</v>
      </c>
      <c r="D292" s="440">
        <v>1</v>
      </c>
      <c r="E292" s="440">
        <v>2</v>
      </c>
      <c r="F292" s="440">
        <v>3</v>
      </c>
      <c r="G292" s="441"/>
    </row>
    <row r="293" spans="1:7" ht="47" thickBot="1" x14ac:dyDescent="0.4">
      <c r="A293" s="438" t="s">
        <v>79</v>
      </c>
      <c r="B293" s="460" t="s">
        <v>1166</v>
      </c>
      <c r="C293" s="440" t="s">
        <v>831</v>
      </c>
      <c r="D293" s="440">
        <v>3</v>
      </c>
      <c r="E293" s="440">
        <v>4</v>
      </c>
      <c r="F293" s="440">
        <v>5</v>
      </c>
      <c r="G293" s="441"/>
    </row>
    <row r="294" spans="1:7" ht="16" thickBot="1" x14ac:dyDescent="0.4">
      <c r="A294" s="438" t="s">
        <v>79</v>
      </c>
      <c r="B294" s="460" t="s">
        <v>1167</v>
      </c>
      <c r="C294" s="440" t="s">
        <v>831</v>
      </c>
      <c r="D294" s="440">
        <v>2</v>
      </c>
      <c r="E294" s="440">
        <v>3</v>
      </c>
      <c r="F294" s="440">
        <v>5</v>
      </c>
      <c r="G294" s="441"/>
    </row>
    <row r="295" spans="1:7" ht="64.25" customHeight="1" thickBot="1" x14ac:dyDescent="0.4">
      <c r="A295" s="438" t="s">
        <v>79</v>
      </c>
      <c r="B295" s="484" t="s">
        <v>1168</v>
      </c>
      <c r="C295" s="440" t="s">
        <v>719</v>
      </c>
      <c r="D295" s="440">
        <v>3</v>
      </c>
      <c r="E295" s="440">
        <v>4</v>
      </c>
      <c r="F295" s="440">
        <v>5</v>
      </c>
      <c r="G295" s="441"/>
    </row>
    <row r="296" spans="1:7" ht="31.5" thickBot="1" x14ac:dyDescent="0.4">
      <c r="A296" s="438"/>
      <c r="B296" s="439" t="s">
        <v>1169</v>
      </c>
      <c r="C296" s="440"/>
      <c r="D296" s="440"/>
      <c r="E296" s="440"/>
      <c r="F296" s="440"/>
      <c r="G296" s="441" t="s">
        <v>305</v>
      </c>
    </row>
    <row r="297" spans="1:7" ht="31.5" thickBot="1" x14ac:dyDescent="0.4">
      <c r="A297" s="438" t="s">
        <v>897</v>
      </c>
      <c r="B297" s="451" t="s">
        <v>787</v>
      </c>
      <c r="C297" s="440" t="s">
        <v>729</v>
      </c>
      <c r="D297" s="271" t="s">
        <v>789</v>
      </c>
      <c r="E297" s="218" t="s">
        <v>790</v>
      </c>
      <c r="F297" s="271" t="s">
        <v>790</v>
      </c>
      <c r="G297" s="231"/>
    </row>
    <row r="298" spans="1:7" ht="31.5" thickBot="1" x14ac:dyDescent="0.4">
      <c r="A298" s="508" t="s">
        <v>897</v>
      </c>
      <c r="B298" s="441" t="s">
        <v>793</v>
      </c>
      <c r="C298" s="479" t="s">
        <v>719</v>
      </c>
      <c r="D298" s="479">
        <v>1</v>
      </c>
      <c r="E298" s="479">
        <v>1</v>
      </c>
      <c r="F298" s="479">
        <v>1</v>
      </c>
      <c r="G298" s="451"/>
    </row>
    <row r="299" spans="1:7" ht="31.5" thickBot="1" x14ac:dyDescent="0.4">
      <c r="A299" s="508" t="s">
        <v>897</v>
      </c>
      <c r="B299" s="451" t="s">
        <v>795</v>
      </c>
      <c r="C299" s="479" t="s">
        <v>719</v>
      </c>
      <c r="D299" s="479">
        <v>6</v>
      </c>
      <c r="E299" s="479">
        <v>7</v>
      </c>
      <c r="F299" s="479">
        <v>7</v>
      </c>
      <c r="G299" s="451"/>
    </row>
    <row r="300" spans="1:7" ht="45.5" thickBot="1" x14ac:dyDescent="0.4">
      <c r="A300" s="438"/>
      <c r="B300" s="448" t="s">
        <v>1170</v>
      </c>
      <c r="C300" s="440"/>
      <c r="D300" s="440"/>
      <c r="E300" s="440"/>
      <c r="F300" s="440"/>
      <c r="G300" s="441"/>
    </row>
    <row r="301" spans="1:7" ht="31.5" thickBot="1" x14ac:dyDescent="0.4">
      <c r="A301" s="438" t="s">
        <v>79</v>
      </c>
      <c r="B301" s="460" t="s">
        <v>1171</v>
      </c>
      <c r="C301" s="440" t="s">
        <v>719</v>
      </c>
      <c r="D301" s="440">
        <v>5</v>
      </c>
      <c r="E301" s="440">
        <v>5</v>
      </c>
      <c r="F301" s="440">
        <v>6</v>
      </c>
      <c r="G301" s="441"/>
    </row>
    <row r="302" spans="1:7" ht="16" thickBot="1" x14ac:dyDescent="0.4">
      <c r="A302" s="438" t="s">
        <v>79</v>
      </c>
      <c r="B302" s="460" t="s">
        <v>1172</v>
      </c>
      <c r="C302" s="440" t="s">
        <v>719</v>
      </c>
      <c r="D302" s="440">
        <v>3</v>
      </c>
      <c r="E302" s="440">
        <v>4</v>
      </c>
      <c r="F302" s="440">
        <v>4</v>
      </c>
      <c r="G302" s="441"/>
    </row>
    <row r="303" spans="1:7" ht="60.5" thickBot="1" x14ac:dyDescent="0.4">
      <c r="A303" s="438"/>
      <c r="B303" s="510" t="s">
        <v>1173</v>
      </c>
      <c r="C303" s="440"/>
      <c r="D303" s="440"/>
      <c r="E303" s="440"/>
      <c r="F303" s="440"/>
      <c r="G303" s="441"/>
    </row>
    <row r="304" spans="1:7" ht="31.5" thickBot="1" x14ac:dyDescent="0.4">
      <c r="A304" s="438" t="s">
        <v>79</v>
      </c>
      <c r="B304" s="486" t="s">
        <v>1174</v>
      </c>
      <c r="C304" s="440" t="s">
        <v>719</v>
      </c>
      <c r="D304" s="440">
        <v>12100</v>
      </c>
      <c r="E304" s="440">
        <v>12100</v>
      </c>
      <c r="F304" s="440">
        <v>12100</v>
      </c>
      <c r="G304" s="441"/>
    </row>
    <row r="305" spans="1:7" ht="31.5" thickBot="1" x14ac:dyDescent="0.4">
      <c r="A305" s="438" t="s">
        <v>79</v>
      </c>
      <c r="B305" s="486" t="s">
        <v>1175</v>
      </c>
      <c r="C305" s="440" t="s">
        <v>1021</v>
      </c>
      <c r="D305" s="440">
        <v>12</v>
      </c>
      <c r="E305" s="440">
        <v>12</v>
      </c>
      <c r="F305" s="440">
        <v>12</v>
      </c>
      <c r="G305" s="441"/>
    </row>
    <row r="306" spans="1:7" ht="54" customHeight="1" thickBot="1" x14ac:dyDescent="0.4">
      <c r="A306" s="438"/>
      <c r="B306" s="511" t="s">
        <v>1678</v>
      </c>
      <c r="C306" s="440"/>
      <c r="D306" s="440"/>
      <c r="E306" s="440"/>
      <c r="F306" s="440"/>
      <c r="G306" s="441"/>
    </row>
    <row r="307" spans="1:7" ht="31.5" thickBot="1" x14ac:dyDescent="0.4">
      <c r="A307" s="438" t="s">
        <v>79</v>
      </c>
      <c r="B307" s="486" t="s">
        <v>1675</v>
      </c>
      <c r="C307" s="440" t="s">
        <v>751</v>
      </c>
      <c r="D307" s="433">
        <v>1</v>
      </c>
      <c r="E307" s="433">
        <v>1</v>
      </c>
      <c r="F307" s="433">
        <v>1</v>
      </c>
      <c r="G307" s="33"/>
    </row>
    <row r="308" spans="1:7" ht="31.5" thickBot="1" x14ac:dyDescent="0.4">
      <c r="A308" s="438" t="s">
        <v>79</v>
      </c>
      <c r="B308" s="460" t="s">
        <v>1679</v>
      </c>
      <c r="C308" s="440" t="s">
        <v>751</v>
      </c>
      <c r="D308" s="433">
        <v>1</v>
      </c>
      <c r="E308" s="433">
        <v>1</v>
      </c>
      <c r="F308" s="433">
        <v>1</v>
      </c>
      <c r="G308" s="33"/>
    </row>
    <row r="309" spans="1:7" ht="31.5" thickBot="1" x14ac:dyDescent="0.4">
      <c r="A309" s="438"/>
      <c r="B309" s="439" t="s">
        <v>1176</v>
      </c>
      <c r="C309" s="440"/>
      <c r="D309" s="440"/>
      <c r="E309" s="440"/>
      <c r="F309" s="440"/>
      <c r="G309" s="441" t="s">
        <v>307</v>
      </c>
    </row>
    <row r="310" spans="1:7" ht="75.5" thickBot="1" x14ac:dyDescent="0.4">
      <c r="A310" s="438"/>
      <c r="B310" s="448" t="s">
        <v>1177</v>
      </c>
      <c r="C310" s="440"/>
      <c r="D310" s="440"/>
      <c r="E310" s="440"/>
      <c r="F310" s="440"/>
      <c r="G310" s="441"/>
    </row>
    <row r="311" spans="1:7" ht="31.5" thickBot="1" x14ac:dyDescent="0.4">
      <c r="A311" s="438" t="s">
        <v>79</v>
      </c>
      <c r="B311" s="486" t="s">
        <v>1178</v>
      </c>
      <c r="C311" s="440" t="s">
        <v>719</v>
      </c>
      <c r="D311" s="440">
        <v>6</v>
      </c>
      <c r="E311" s="440">
        <v>7</v>
      </c>
      <c r="F311" s="440">
        <v>7</v>
      </c>
      <c r="G311" s="441"/>
    </row>
    <row r="312" spans="1:7" ht="47" thickBot="1" x14ac:dyDescent="0.4">
      <c r="A312" s="438" t="s">
        <v>79</v>
      </c>
      <c r="B312" s="277" t="s">
        <v>1179</v>
      </c>
      <c r="C312" s="440" t="s">
        <v>719</v>
      </c>
      <c r="D312" s="440">
        <v>4</v>
      </c>
      <c r="E312" s="440">
        <v>4</v>
      </c>
      <c r="F312" s="440">
        <v>5</v>
      </c>
      <c r="G312" s="441"/>
    </row>
    <row r="313" spans="1:7" ht="16" thickBot="1" x14ac:dyDescent="0.4">
      <c r="A313" s="438" t="s">
        <v>79</v>
      </c>
      <c r="B313" s="486" t="s">
        <v>1180</v>
      </c>
      <c r="C313" s="440" t="s">
        <v>719</v>
      </c>
      <c r="D313" s="440">
        <v>1100</v>
      </c>
      <c r="E313" s="440">
        <v>1100</v>
      </c>
      <c r="F313" s="440">
        <v>1100</v>
      </c>
      <c r="G313" s="441"/>
    </row>
    <row r="314" spans="1:7" ht="16" thickBot="1" x14ac:dyDescent="0.4">
      <c r="A314" s="438" t="s">
        <v>79</v>
      </c>
      <c r="B314" s="486" t="s">
        <v>1181</v>
      </c>
      <c r="C314" s="440" t="s">
        <v>719</v>
      </c>
      <c r="D314" s="440">
        <v>60</v>
      </c>
      <c r="E314" s="440">
        <v>60</v>
      </c>
      <c r="F314" s="440">
        <v>60</v>
      </c>
      <c r="G314" s="441"/>
    </row>
    <row r="315" spans="1:7" ht="31.5" thickBot="1" x14ac:dyDescent="0.4">
      <c r="A315" s="438" t="s">
        <v>79</v>
      </c>
      <c r="B315" s="484" t="s">
        <v>1182</v>
      </c>
      <c r="C315" s="440" t="s">
        <v>719</v>
      </c>
      <c r="D315" s="440">
        <v>2200</v>
      </c>
      <c r="E315" s="440">
        <v>2250</v>
      </c>
      <c r="F315" s="440">
        <v>2300</v>
      </c>
      <c r="G315" s="441"/>
    </row>
    <row r="316" spans="1:7" ht="15.5" thickBot="1" x14ac:dyDescent="0.4">
      <c r="A316" s="866" t="s">
        <v>1183</v>
      </c>
      <c r="B316" s="867"/>
      <c r="C316" s="867"/>
      <c r="D316" s="867"/>
      <c r="E316" s="867"/>
      <c r="F316" s="867"/>
      <c r="G316" s="868"/>
    </row>
    <row r="317" spans="1:7" ht="31.5" thickBot="1" x14ac:dyDescent="0.4">
      <c r="A317" s="438"/>
      <c r="B317" s="439" t="s">
        <v>1184</v>
      </c>
      <c r="C317" s="440"/>
      <c r="D317" s="440"/>
      <c r="E317" s="440"/>
      <c r="F317" s="440"/>
      <c r="G317" s="441" t="s">
        <v>205</v>
      </c>
    </row>
    <row r="318" spans="1:7" ht="31.5" thickBot="1" x14ac:dyDescent="0.4">
      <c r="A318" s="438" t="s">
        <v>897</v>
      </c>
      <c r="B318" s="441" t="s">
        <v>898</v>
      </c>
      <c r="C318" s="440" t="s">
        <v>729</v>
      </c>
      <c r="D318" s="499">
        <v>80</v>
      </c>
      <c r="E318" s="499">
        <v>98</v>
      </c>
      <c r="F318" s="499">
        <v>98</v>
      </c>
      <c r="G318" s="441"/>
    </row>
    <row r="319" spans="1:7" ht="30.5" thickBot="1" x14ac:dyDescent="0.4">
      <c r="A319" s="438"/>
      <c r="B319" s="448" t="s">
        <v>1185</v>
      </c>
      <c r="C319" s="440"/>
      <c r="D319" s="440"/>
      <c r="E319" s="440"/>
      <c r="F319" s="440"/>
      <c r="G319" s="441"/>
    </row>
    <row r="320" spans="1:7" ht="47" thickBot="1" x14ac:dyDescent="0.4">
      <c r="A320" s="438" t="s">
        <v>897</v>
      </c>
      <c r="B320" s="460" t="s">
        <v>1186</v>
      </c>
      <c r="C320" s="440" t="s">
        <v>719</v>
      </c>
      <c r="D320" s="440">
        <v>1</v>
      </c>
      <c r="E320" s="440"/>
      <c r="F320" s="440"/>
      <c r="G320" s="441"/>
    </row>
    <row r="321" spans="1:7" ht="31.5" thickBot="1" x14ac:dyDescent="0.4">
      <c r="A321" s="438" t="s">
        <v>897</v>
      </c>
      <c r="B321" s="460" t="s">
        <v>1187</v>
      </c>
      <c r="C321" s="440" t="s">
        <v>719</v>
      </c>
      <c r="D321" s="440">
        <v>2</v>
      </c>
      <c r="E321" s="440">
        <v>2</v>
      </c>
      <c r="F321" s="440">
        <v>2</v>
      </c>
      <c r="G321" s="441"/>
    </row>
    <row r="322" spans="1:7" ht="16" thickBot="1" x14ac:dyDescent="0.4">
      <c r="A322" s="438" t="s">
        <v>79</v>
      </c>
      <c r="B322" s="455" t="s">
        <v>1188</v>
      </c>
      <c r="C322" s="440" t="s">
        <v>719</v>
      </c>
      <c r="D322" s="440">
        <v>1</v>
      </c>
      <c r="E322" s="440">
        <v>0</v>
      </c>
      <c r="F322" s="440">
        <v>0</v>
      </c>
      <c r="G322" s="441"/>
    </row>
    <row r="323" spans="1:7" ht="16" thickBot="1" x14ac:dyDescent="0.4">
      <c r="A323" s="438" t="s">
        <v>79</v>
      </c>
      <c r="B323" s="455" t="s">
        <v>1189</v>
      </c>
      <c r="C323" s="440" t="s">
        <v>751</v>
      </c>
      <c r="D323" s="440">
        <v>8</v>
      </c>
      <c r="E323" s="440">
        <v>4</v>
      </c>
      <c r="F323" s="440">
        <v>2</v>
      </c>
      <c r="G323" s="441"/>
    </row>
    <row r="324" spans="1:7" ht="45.5" thickBot="1" x14ac:dyDescent="0.4">
      <c r="A324" s="438"/>
      <c r="B324" s="512" t="s">
        <v>1190</v>
      </c>
      <c r="C324" s="270"/>
      <c r="D324" s="440"/>
      <c r="E324" s="440"/>
      <c r="F324" s="440"/>
      <c r="G324" s="441"/>
    </row>
    <row r="325" spans="1:7" ht="16" thickBot="1" x14ac:dyDescent="0.4">
      <c r="A325" s="438" t="s">
        <v>79</v>
      </c>
      <c r="B325" s="455" t="s">
        <v>1191</v>
      </c>
      <c r="C325" s="489" t="s">
        <v>719</v>
      </c>
      <c r="D325" s="440">
        <v>2</v>
      </c>
      <c r="E325" s="440">
        <v>2</v>
      </c>
      <c r="F325" s="440">
        <v>2</v>
      </c>
      <c r="G325" s="441"/>
    </row>
    <row r="326" spans="1:7" ht="31.5" thickBot="1" x14ac:dyDescent="0.4">
      <c r="A326" s="438" t="s">
        <v>79</v>
      </c>
      <c r="B326" s="455" t="s">
        <v>1192</v>
      </c>
      <c r="C326" s="489" t="s">
        <v>751</v>
      </c>
      <c r="D326" s="440">
        <v>20</v>
      </c>
      <c r="E326" s="440">
        <v>20</v>
      </c>
      <c r="F326" s="440">
        <v>20</v>
      </c>
      <c r="G326" s="441"/>
    </row>
    <row r="327" spans="1:7" ht="31.5" thickBot="1" x14ac:dyDescent="0.4">
      <c r="A327" s="438" t="s">
        <v>79</v>
      </c>
      <c r="B327" s="484" t="s">
        <v>1193</v>
      </c>
      <c r="C327" s="489" t="s">
        <v>751</v>
      </c>
      <c r="D327" s="440">
        <v>2</v>
      </c>
      <c r="E327" s="440">
        <v>2</v>
      </c>
      <c r="F327" s="440">
        <v>2</v>
      </c>
      <c r="G327" s="441"/>
    </row>
    <row r="328" spans="1:7" ht="42.5" thickBot="1" x14ac:dyDescent="0.4">
      <c r="A328" s="438"/>
      <c r="B328" s="513" t="s">
        <v>1194</v>
      </c>
      <c r="C328" s="270"/>
      <c r="D328" s="440"/>
      <c r="E328" s="440"/>
      <c r="F328" s="440"/>
      <c r="G328" s="441"/>
    </row>
    <row r="329" spans="1:7" ht="16" thickBot="1" x14ac:dyDescent="0.4">
      <c r="A329" s="438" t="s">
        <v>79</v>
      </c>
      <c r="B329" s="514" t="s">
        <v>1195</v>
      </c>
      <c r="C329" s="489" t="s">
        <v>751</v>
      </c>
      <c r="D329" s="440">
        <v>1</v>
      </c>
      <c r="E329" s="440">
        <v>0</v>
      </c>
      <c r="F329" s="440">
        <v>0</v>
      </c>
      <c r="G329" s="441"/>
    </row>
    <row r="330" spans="1:7" ht="30.5" thickBot="1" x14ac:dyDescent="0.4">
      <c r="A330" s="438"/>
      <c r="B330" s="512" t="s">
        <v>1196</v>
      </c>
      <c r="C330" s="489"/>
      <c r="D330" s="440"/>
      <c r="E330" s="440"/>
      <c r="F330" s="440"/>
      <c r="G330" s="441"/>
    </row>
    <row r="331" spans="1:7" ht="16" thickBot="1" x14ac:dyDescent="0.4">
      <c r="A331" s="438" t="s">
        <v>79</v>
      </c>
      <c r="B331" s="514" t="s">
        <v>1195</v>
      </c>
      <c r="C331" s="489" t="s">
        <v>751</v>
      </c>
      <c r="D331" s="440"/>
      <c r="E331" s="440"/>
      <c r="F331" s="440">
        <v>1</v>
      </c>
      <c r="G331" s="441"/>
    </row>
    <row r="332" spans="1:7" ht="16.25" customHeight="1" thickBot="1" x14ac:dyDescent="0.4">
      <c r="A332" s="866" t="s">
        <v>1197</v>
      </c>
      <c r="B332" s="867"/>
      <c r="C332" s="867"/>
      <c r="D332" s="867"/>
      <c r="E332" s="867"/>
      <c r="F332" s="867"/>
      <c r="G332" s="868"/>
    </row>
    <row r="333" spans="1:7" ht="47" thickBot="1" x14ac:dyDescent="0.4">
      <c r="A333" s="438"/>
      <c r="B333" s="439" t="s">
        <v>1198</v>
      </c>
      <c r="C333" s="440"/>
      <c r="D333" s="433"/>
      <c r="E333" s="433"/>
      <c r="F333" s="433"/>
      <c r="G333" s="441" t="s">
        <v>138</v>
      </c>
    </row>
    <row r="334" spans="1:7" ht="16" thickBot="1" x14ac:dyDescent="0.4">
      <c r="A334" s="438" t="s">
        <v>897</v>
      </c>
      <c r="B334" s="451" t="s">
        <v>799</v>
      </c>
      <c r="C334" s="440" t="s">
        <v>800</v>
      </c>
      <c r="D334" s="433">
        <v>88.8</v>
      </c>
      <c r="E334" s="446">
        <v>90</v>
      </c>
      <c r="F334" s="433">
        <v>90.3</v>
      </c>
      <c r="G334" s="441"/>
    </row>
    <row r="335" spans="1:7" ht="31.5" thickBot="1" x14ac:dyDescent="0.4">
      <c r="A335" s="508" t="s">
        <v>897</v>
      </c>
      <c r="B335" s="304" t="s">
        <v>801</v>
      </c>
      <c r="C335" s="264" t="s">
        <v>729</v>
      </c>
      <c r="D335" s="653">
        <v>0.8</v>
      </c>
      <c r="E335" s="653">
        <v>0.85</v>
      </c>
      <c r="F335" s="653">
        <v>0.9</v>
      </c>
      <c r="G335" s="451"/>
    </row>
    <row r="336" spans="1:7" ht="31.5" thickBot="1" x14ac:dyDescent="0.4">
      <c r="A336" s="508" t="s">
        <v>897</v>
      </c>
      <c r="B336" s="304" t="s">
        <v>802</v>
      </c>
      <c r="C336" s="654" t="s">
        <v>756</v>
      </c>
      <c r="D336" s="478">
        <v>140</v>
      </c>
      <c r="E336" s="652">
        <v>135</v>
      </c>
      <c r="F336" s="478">
        <v>130</v>
      </c>
      <c r="G336" s="451"/>
    </row>
    <row r="337" spans="1:7" ht="31.5" thickBot="1" x14ac:dyDescent="0.4">
      <c r="A337" s="508" t="s">
        <v>897</v>
      </c>
      <c r="B337" s="515" t="s">
        <v>803</v>
      </c>
      <c r="C337" s="516" t="s">
        <v>1199</v>
      </c>
      <c r="D337" s="655">
        <v>48000</v>
      </c>
      <c r="E337" s="655">
        <v>49000</v>
      </c>
      <c r="F337" s="655">
        <v>50000</v>
      </c>
      <c r="G337" s="451"/>
    </row>
    <row r="338" spans="1:7" ht="31.5" thickBot="1" x14ac:dyDescent="0.4">
      <c r="A338" s="508" t="s">
        <v>897</v>
      </c>
      <c r="B338" s="517" t="s">
        <v>806</v>
      </c>
      <c r="C338" s="656" t="s">
        <v>729</v>
      </c>
      <c r="D338" s="478">
        <v>4</v>
      </c>
      <c r="E338" s="478">
        <v>5</v>
      </c>
      <c r="F338" s="478">
        <v>6</v>
      </c>
      <c r="G338" s="451"/>
    </row>
    <row r="339" spans="1:7" ht="60.5" thickBot="1" x14ac:dyDescent="0.4">
      <c r="A339" s="508"/>
      <c r="B339" s="501" t="s">
        <v>1200</v>
      </c>
      <c r="C339" s="479"/>
      <c r="D339" s="478"/>
      <c r="E339" s="478"/>
      <c r="F339" s="478"/>
      <c r="G339" s="451"/>
    </row>
    <row r="340" spans="1:7" ht="16" thickBot="1" x14ac:dyDescent="0.4">
      <c r="A340" s="508" t="s">
        <v>79</v>
      </c>
      <c r="B340" s="502" t="s">
        <v>1201</v>
      </c>
      <c r="C340" s="479" t="s">
        <v>800</v>
      </c>
      <c r="D340" s="642">
        <v>0.5</v>
      </c>
      <c r="E340" s="642">
        <v>1</v>
      </c>
      <c r="F340" s="642">
        <v>1</v>
      </c>
      <c r="G340" s="451"/>
    </row>
    <row r="341" spans="1:7" ht="16" thickBot="1" x14ac:dyDescent="0.4">
      <c r="A341" s="508" t="s">
        <v>79</v>
      </c>
      <c r="B341" s="502" t="s">
        <v>1202</v>
      </c>
      <c r="C341" s="479" t="s">
        <v>800</v>
      </c>
      <c r="D341" s="478">
        <v>1.5</v>
      </c>
      <c r="E341" s="642">
        <v>2</v>
      </c>
      <c r="F341" s="642">
        <v>2</v>
      </c>
      <c r="G341" s="451"/>
    </row>
    <row r="342" spans="1:7" ht="16" thickBot="1" x14ac:dyDescent="0.4">
      <c r="A342" s="438"/>
      <c r="B342" s="518" t="s">
        <v>1203</v>
      </c>
      <c r="C342" s="440"/>
      <c r="D342" s="433"/>
      <c r="E342" s="433"/>
      <c r="F342" s="433"/>
      <c r="G342" s="441" t="s">
        <v>141</v>
      </c>
    </row>
    <row r="343" spans="1:7" ht="16" thickBot="1" x14ac:dyDescent="0.4">
      <c r="A343" s="438" t="s">
        <v>897</v>
      </c>
      <c r="B343" s="502" t="s">
        <v>808</v>
      </c>
      <c r="C343" s="440" t="s">
        <v>751</v>
      </c>
      <c r="D343" s="433">
        <v>120</v>
      </c>
      <c r="E343" s="433">
        <v>110</v>
      </c>
      <c r="F343" s="433">
        <v>100</v>
      </c>
      <c r="G343" s="441"/>
    </row>
    <row r="344" spans="1:7" ht="45.5" thickBot="1" x14ac:dyDescent="0.4">
      <c r="A344" s="438"/>
      <c r="B344" s="501" t="s">
        <v>1204</v>
      </c>
      <c r="C344" s="440"/>
      <c r="D344" s="433"/>
      <c r="E344" s="433"/>
      <c r="F344" s="433"/>
      <c r="G344" s="441"/>
    </row>
    <row r="345" spans="1:7" ht="16" thickBot="1" x14ac:dyDescent="0.4">
      <c r="A345" s="438" t="s">
        <v>79</v>
      </c>
      <c r="B345" s="502" t="s">
        <v>1205</v>
      </c>
      <c r="C345" s="440" t="s">
        <v>751</v>
      </c>
      <c r="D345" s="433">
        <v>3</v>
      </c>
      <c r="E345" s="433">
        <v>4</v>
      </c>
      <c r="F345" s="433">
        <v>4</v>
      </c>
      <c r="G345" s="441"/>
    </row>
    <row r="346" spans="1:7" ht="16" thickBot="1" x14ac:dyDescent="0.4">
      <c r="A346" s="438" t="s">
        <v>79</v>
      </c>
      <c r="B346" s="502" t="s">
        <v>1206</v>
      </c>
      <c r="C346" s="440" t="s">
        <v>751</v>
      </c>
      <c r="D346" s="433">
        <v>2</v>
      </c>
      <c r="E346" s="433">
        <v>2</v>
      </c>
      <c r="F346" s="433">
        <v>2</v>
      </c>
      <c r="G346" s="441"/>
    </row>
    <row r="347" spans="1:7" ht="31.5" thickBot="1" x14ac:dyDescent="0.4">
      <c r="A347" s="438" t="s">
        <v>79</v>
      </c>
      <c r="B347" s="502" t="s">
        <v>1207</v>
      </c>
      <c r="C347" s="440" t="s">
        <v>751</v>
      </c>
      <c r="D347" s="433">
        <v>2</v>
      </c>
      <c r="E347" s="433">
        <v>2</v>
      </c>
      <c r="F347" s="433">
        <v>2</v>
      </c>
      <c r="G347" s="441"/>
    </row>
    <row r="348" spans="1:7" ht="47" thickBot="1" x14ac:dyDescent="0.4">
      <c r="A348" s="438" t="s">
        <v>79</v>
      </c>
      <c r="B348" s="502" t="s">
        <v>1208</v>
      </c>
      <c r="C348" s="440" t="s">
        <v>751</v>
      </c>
      <c r="D348" s="433">
        <v>2</v>
      </c>
      <c r="E348" s="433">
        <v>2</v>
      </c>
      <c r="F348" s="433">
        <v>2</v>
      </c>
      <c r="G348" s="441"/>
    </row>
    <row r="349" spans="1:7" ht="31.5" thickBot="1" x14ac:dyDescent="0.4">
      <c r="A349" s="438" t="s">
        <v>79</v>
      </c>
      <c r="B349" s="502" t="s">
        <v>1209</v>
      </c>
      <c r="C349" s="440" t="s">
        <v>831</v>
      </c>
      <c r="D349" s="433"/>
      <c r="E349" s="433"/>
      <c r="F349" s="433"/>
      <c r="G349" s="441"/>
    </row>
    <row r="350" spans="1:7" ht="16" thickBot="1" x14ac:dyDescent="0.4">
      <c r="A350" s="438" t="s">
        <v>79</v>
      </c>
      <c r="B350" s="502" t="s">
        <v>1210</v>
      </c>
      <c r="C350" s="440" t="s">
        <v>751</v>
      </c>
      <c r="D350" s="433">
        <v>18</v>
      </c>
      <c r="E350" s="433">
        <v>15</v>
      </c>
      <c r="F350" s="433">
        <v>12</v>
      </c>
      <c r="G350" s="441"/>
    </row>
    <row r="351" spans="1:7" ht="30.5" thickBot="1" x14ac:dyDescent="0.4">
      <c r="A351" s="438"/>
      <c r="B351" s="501" t="s">
        <v>1211</v>
      </c>
      <c r="C351" s="440"/>
      <c r="D351" s="433"/>
      <c r="E351" s="433"/>
      <c r="F351" s="433"/>
      <c r="G351" s="441"/>
    </row>
    <row r="352" spans="1:7" ht="31.5" thickBot="1" x14ac:dyDescent="0.4">
      <c r="A352" s="438" t="s">
        <v>79</v>
      </c>
      <c r="B352" s="502" t="s">
        <v>1212</v>
      </c>
      <c r="C352" s="440" t="s">
        <v>800</v>
      </c>
      <c r="D352" s="433">
        <v>0.5</v>
      </c>
      <c r="E352" s="433">
        <v>0.75</v>
      </c>
      <c r="F352" s="433"/>
      <c r="G352" s="441"/>
    </row>
    <row r="353" spans="1:7" ht="31.5" thickBot="1" x14ac:dyDescent="0.4">
      <c r="A353" s="438" t="s">
        <v>79</v>
      </c>
      <c r="B353" s="519" t="s">
        <v>1213</v>
      </c>
      <c r="C353" s="440" t="s">
        <v>800</v>
      </c>
      <c r="D353" s="433">
        <v>20</v>
      </c>
      <c r="E353" s="433">
        <v>21</v>
      </c>
      <c r="F353" s="433">
        <v>22</v>
      </c>
      <c r="G353" s="520"/>
    </row>
    <row r="354" spans="1:7" ht="16" thickBot="1" x14ac:dyDescent="0.4">
      <c r="A354" s="508" t="s">
        <v>79</v>
      </c>
      <c r="B354" s="502" t="s">
        <v>1214</v>
      </c>
      <c r="C354" s="479" t="s">
        <v>719</v>
      </c>
      <c r="D354" s="478"/>
      <c r="E354" s="478">
        <v>1</v>
      </c>
      <c r="F354" s="478">
        <v>1</v>
      </c>
      <c r="G354" s="451"/>
    </row>
    <row r="355" spans="1:7" ht="16" thickBot="1" x14ac:dyDescent="0.4">
      <c r="A355" s="438" t="s">
        <v>79</v>
      </c>
      <c r="B355" s="502" t="s">
        <v>1215</v>
      </c>
      <c r="C355" s="440" t="s">
        <v>719</v>
      </c>
      <c r="D355" s="433"/>
      <c r="E355" s="433"/>
      <c r="F355" s="433">
        <v>1</v>
      </c>
      <c r="G355" s="441"/>
    </row>
    <row r="356" spans="1:7" ht="31.5" thickBot="1" x14ac:dyDescent="0.4">
      <c r="A356" s="438" t="s">
        <v>79</v>
      </c>
      <c r="B356" s="519" t="s">
        <v>1216</v>
      </c>
      <c r="C356" s="440" t="s">
        <v>719</v>
      </c>
      <c r="D356" s="433"/>
      <c r="E356" s="433"/>
      <c r="F356" s="433">
        <v>1</v>
      </c>
      <c r="G356" s="441"/>
    </row>
    <row r="357" spans="1:7" ht="30.5" thickBot="1" x14ac:dyDescent="0.4">
      <c r="A357" s="438"/>
      <c r="B357" s="518" t="s">
        <v>1217</v>
      </c>
      <c r="C357" s="440"/>
      <c r="D357" s="433"/>
      <c r="E357" s="433"/>
      <c r="F357" s="433"/>
      <c r="G357" s="441" t="s">
        <v>320</v>
      </c>
    </row>
    <row r="358" spans="1:7" ht="16" thickBot="1" x14ac:dyDescent="0.4">
      <c r="A358" s="438" t="s">
        <v>897</v>
      </c>
      <c r="B358" s="502" t="s">
        <v>810</v>
      </c>
      <c r="C358" s="440" t="s">
        <v>719</v>
      </c>
      <c r="D358" s="433">
        <v>1</v>
      </c>
      <c r="E358" s="433">
        <v>1</v>
      </c>
      <c r="F358" s="433">
        <v>1</v>
      </c>
      <c r="G358" s="441"/>
    </row>
    <row r="359" spans="1:7" ht="30.5" thickBot="1" x14ac:dyDescent="0.4">
      <c r="A359" s="438"/>
      <c r="B359" s="501" t="s">
        <v>1218</v>
      </c>
      <c r="C359" s="440"/>
      <c r="D359" s="433"/>
      <c r="E359" s="433"/>
      <c r="F359" s="433"/>
      <c r="G359" s="441"/>
    </row>
    <row r="360" spans="1:7" ht="31.5" thickBot="1" x14ac:dyDescent="0.4">
      <c r="A360" s="438" t="s">
        <v>79</v>
      </c>
      <c r="B360" s="502" t="s">
        <v>1219</v>
      </c>
      <c r="C360" s="440" t="s">
        <v>719</v>
      </c>
      <c r="D360" s="433">
        <v>90</v>
      </c>
      <c r="E360" s="433">
        <v>110</v>
      </c>
      <c r="F360" s="433">
        <v>130</v>
      </c>
      <c r="G360" s="441"/>
    </row>
    <row r="361" spans="1:7" ht="30.5" thickBot="1" x14ac:dyDescent="0.4">
      <c r="A361" s="438"/>
      <c r="B361" s="518" t="s">
        <v>1220</v>
      </c>
      <c r="C361" s="440"/>
      <c r="D361" s="433"/>
      <c r="E361" s="433"/>
      <c r="F361" s="433"/>
      <c r="G361" s="441" t="s">
        <v>147</v>
      </c>
    </row>
    <row r="362" spans="1:7" ht="31.5" thickBot="1" x14ac:dyDescent="0.4">
      <c r="A362" s="438" t="s">
        <v>897</v>
      </c>
      <c r="B362" s="502" t="s">
        <v>1221</v>
      </c>
      <c r="C362" s="479" t="s">
        <v>716</v>
      </c>
      <c r="D362" s="478">
        <v>1</v>
      </c>
      <c r="E362" s="478">
        <v>1</v>
      </c>
      <c r="F362" s="478">
        <v>1</v>
      </c>
      <c r="G362" s="441"/>
    </row>
    <row r="363" spans="1:7" ht="31.5" thickBot="1" x14ac:dyDescent="0.4">
      <c r="A363" s="438" t="s">
        <v>897</v>
      </c>
      <c r="B363" s="502" t="s">
        <v>1222</v>
      </c>
      <c r="C363" s="440" t="s">
        <v>729</v>
      </c>
      <c r="D363" s="433">
        <v>84</v>
      </c>
      <c r="E363" s="433">
        <v>85</v>
      </c>
      <c r="F363" s="433">
        <v>86</v>
      </c>
      <c r="G363" s="441"/>
    </row>
    <row r="364" spans="1:7" ht="31.5" thickBot="1" x14ac:dyDescent="0.4">
      <c r="A364" s="438" t="s">
        <v>897</v>
      </c>
      <c r="B364" s="502" t="s">
        <v>813</v>
      </c>
      <c r="C364" s="440" t="s">
        <v>719</v>
      </c>
      <c r="D364" s="433">
        <v>5</v>
      </c>
      <c r="E364" s="433">
        <v>5</v>
      </c>
      <c r="F364" s="433">
        <v>5</v>
      </c>
      <c r="G364" s="441"/>
    </row>
    <row r="365" spans="1:7" ht="30.5" thickBot="1" x14ac:dyDescent="0.4">
      <c r="A365" s="438"/>
      <c r="B365" s="501" t="s">
        <v>1223</v>
      </c>
      <c r="C365" s="440"/>
      <c r="D365" s="433"/>
      <c r="E365" s="433"/>
      <c r="F365" s="433"/>
      <c r="G365" s="441"/>
    </row>
    <row r="366" spans="1:7" ht="31.5" thickBot="1" x14ac:dyDescent="0.4">
      <c r="A366" s="438" t="s">
        <v>79</v>
      </c>
      <c r="B366" s="502" t="s">
        <v>1224</v>
      </c>
      <c r="C366" s="479" t="s">
        <v>719</v>
      </c>
      <c r="D366" s="478">
        <v>2</v>
      </c>
      <c r="E366" s="478">
        <v>2</v>
      </c>
      <c r="F366" s="478">
        <v>2</v>
      </c>
      <c r="G366" s="451"/>
    </row>
    <row r="367" spans="1:7" ht="45.5" thickBot="1" x14ac:dyDescent="0.4">
      <c r="A367" s="438"/>
      <c r="B367" s="518" t="s">
        <v>1225</v>
      </c>
      <c r="C367" s="440"/>
      <c r="D367" s="433"/>
      <c r="E367" s="433"/>
      <c r="F367" s="433"/>
      <c r="G367" s="441" t="s">
        <v>326</v>
      </c>
    </row>
    <row r="368" spans="1:7" ht="31.5" thickBot="1" x14ac:dyDescent="0.4">
      <c r="A368" s="438" t="s">
        <v>897</v>
      </c>
      <c r="B368" s="502" t="s">
        <v>815</v>
      </c>
      <c r="C368" s="440" t="s">
        <v>729</v>
      </c>
      <c r="D368" s="446">
        <v>29</v>
      </c>
      <c r="E368" s="446">
        <v>30</v>
      </c>
      <c r="F368" s="446">
        <v>30</v>
      </c>
      <c r="G368" s="441"/>
    </row>
    <row r="369" spans="1:7" ht="47" thickBot="1" x14ac:dyDescent="0.4">
      <c r="A369" s="438" t="s">
        <v>897</v>
      </c>
      <c r="B369" s="502" t="s">
        <v>817</v>
      </c>
      <c r="C369" s="440" t="s">
        <v>719</v>
      </c>
      <c r="D369" s="447">
        <v>1</v>
      </c>
      <c r="E369" s="447">
        <v>2</v>
      </c>
      <c r="F369" s="447">
        <v>3</v>
      </c>
      <c r="G369" s="441"/>
    </row>
    <row r="370" spans="1:7" ht="30.5" thickBot="1" x14ac:dyDescent="0.4">
      <c r="A370" s="438"/>
      <c r="B370" s="501" t="s">
        <v>1226</v>
      </c>
      <c r="C370" s="440"/>
      <c r="D370" s="433"/>
      <c r="E370" s="433"/>
      <c r="F370" s="433"/>
      <c r="G370" s="441"/>
    </row>
    <row r="371" spans="1:7" ht="31.5" thickBot="1" x14ac:dyDescent="0.4">
      <c r="A371" s="438" t="s">
        <v>79</v>
      </c>
      <c r="B371" s="502" t="s">
        <v>1227</v>
      </c>
      <c r="C371" s="440" t="s">
        <v>719</v>
      </c>
      <c r="D371" s="433">
        <v>1</v>
      </c>
      <c r="E371" s="433"/>
      <c r="F371" s="433"/>
      <c r="G371" s="441"/>
    </row>
    <row r="372" spans="1:7" ht="45.5" thickBot="1" x14ac:dyDescent="0.4">
      <c r="A372" s="438"/>
      <c r="B372" s="501" t="s">
        <v>1228</v>
      </c>
      <c r="C372" s="440"/>
      <c r="D372" s="433"/>
      <c r="E372" s="433"/>
      <c r="F372" s="433"/>
      <c r="G372" s="441"/>
    </row>
    <row r="373" spans="1:7" ht="16" thickBot="1" x14ac:dyDescent="0.4">
      <c r="A373" s="438" t="s">
        <v>79</v>
      </c>
      <c r="B373" s="502" t="s">
        <v>1229</v>
      </c>
      <c r="C373" s="440" t="s">
        <v>719</v>
      </c>
      <c r="D373" s="433"/>
      <c r="E373" s="433"/>
      <c r="F373" s="433"/>
      <c r="G373" s="441"/>
    </row>
    <row r="374" spans="1:7" ht="45.5" thickBot="1" x14ac:dyDescent="0.4">
      <c r="A374" s="438"/>
      <c r="B374" s="518" t="s">
        <v>1230</v>
      </c>
      <c r="C374" s="440"/>
      <c r="D374" s="433"/>
      <c r="E374" s="433"/>
      <c r="F374" s="433"/>
      <c r="G374" s="441" t="s">
        <v>156</v>
      </c>
    </row>
    <row r="375" spans="1:7" ht="31.5" thickBot="1" x14ac:dyDescent="0.4">
      <c r="A375" s="438" t="s">
        <v>897</v>
      </c>
      <c r="B375" s="502" t="s">
        <v>822</v>
      </c>
      <c r="C375" s="440" t="s">
        <v>823</v>
      </c>
      <c r="D375" s="271">
        <v>19</v>
      </c>
      <c r="E375" s="218">
        <v>18</v>
      </c>
      <c r="F375" s="271">
        <v>17</v>
      </c>
      <c r="G375" s="231"/>
    </row>
    <row r="376" spans="1:7" ht="16" thickBot="1" x14ac:dyDescent="0.4">
      <c r="A376" s="438" t="s">
        <v>897</v>
      </c>
      <c r="B376" s="502" t="s">
        <v>819</v>
      </c>
      <c r="C376" s="440" t="s">
        <v>1231</v>
      </c>
      <c r="D376" s="433">
        <v>76.25</v>
      </c>
      <c r="E376" s="433">
        <v>76.25</v>
      </c>
      <c r="F376" s="433">
        <v>76.25</v>
      </c>
      <c r="G376" s="441"/>
    </row>
    <row r="377" spans="1:7" ht="45.5" thickBot="1" x14ac:dyDescent="0.4">
      <c r="A377" s="438"/>
      <c r="B377" s="501" t="s">
        <v>1232</v>
      </c>
      <c r="C377" s="440"/>
      <c r="D377" s="433"/>
      <c r="E377" s="433"/>
      <c r="F377" s="433"/>
      <c r="G377" s="441" t="s">
        <v>1233</v>
      </c>
    </row>
    <row r="378" spans="1:7" ht="31.5" thickBot="1" x14ac:dyDescent="0.4">
      <c r="A378" s="438" t="s">
        <v>79</v>
      </c>
      <c r="B378" s="502" t="s">
        <v>1234</v>
      </c>
      <c r="C378" s="324" t="s">
        <v>1235</v>
      </c>
      <c r="D378" s="433"/>
      <c r="E378" s="433"/>
      <c r="F378" s="433"/>
      <c r="G378" s="441"/>
    </row>
    <row r="379" spans="1:7" ht="31.5" thickBot="1" x14ac:dyDescent="0.4">
      <c r="A379" s="438" t="s">
        <v>79</v>
      </c>
      <c r="B379" s="502" t="s">
        <v>1236</v>
      </c>
      <c r="C379" s="440" t="s">
        <v>719</v>
      </c>
      <c r="D379" s="433">
        <v>210</v>
      </c>
      <c r="E379" s="433">
        <v>225</v>
      </c>
      <c r="F379" s="433">
        <v>240</v>
      </c>
      <c r="G379" s="441"/>
    </row>
    <row r="380" spans="1:7" ht="31.5" thickBot="1" x14ac:dyDescent="0.4">
      <c r="A380" s="438" t="s">
        <v>79</v>
      </c>
      <c r="B380" s="519" t="s">
        <v>1237</v>
      </c>
      <c r="C380" s="440" t="s">
        <v>719</v>
      </c>
      <c r="D380" s="433"/>
      <c r="E380" s="433"/>
      <c r="F380" s="433">
        <v>1</v>
      </c>
      <c r="G380" s="441"/>
    </row>
    <row r="381" spans="1:7" ht="45.5" thickBot="1" x14ac:dyDescent="0.4">
      <c r="A381" s="438"/>
      <c r="B381" s="501" t="s">
        <v>1238</v>
      </c>
      <c r="C381" s="440"/>
      <c r="D381" s="433"/>
      <c r="E381" s="433"/>
      <c r="F381" s="433"/>
      <c r="G381" s="441" t="s">
        <v>156</v>
      </c>
    </row>
    <row r="382" spans="1:7" ht="31.5" thickBot="1" x14ac:dyDescent="0.4">
      <c r="A382" s="438" t="s">
        <v>79</v>
      </c>
      <c r="B382" s="519" t="s">
        <v>1239</v>
      </c>
      <c r="C382" s="440" t="s">
        <v>1240</v>
      </c>
      <c r="D382" s="433">
        <v>30</v>
      </c>
      <c r="E382" s="433">
        <v>55</v>
      </c>
      <c r="F382" s="433">
        <v>60</v>
      </c>
      <c r="G382" s="441"/>
    </row>
    <row r="383" spans="1:7" ht="75.5" thickBot="1" x14ac:dyDescent="0.4">
      <c r="A383" s="438"/>
      <c r="B383" s="501" t="s">
        <v>1241</v>
      </c>
      <c r="C383" s="440"/>
      <c r="D383" s="433"/>
      <c r="E383" s="433"/>
      <c r="F383" s="433"/>
      <c r="G383" s="441"/>
    </row>
    <row r="384" spans="1:7" ht="16" thickBot="1" x14ac:dyDescent="0.4">
      <c r="A384" s="438" t="s">
        <v>79</v>
      </c>
      <c r="B384" s="519" t="s">
        <v>1242</v>
      </c>
      <c r="C384" s="440" t="s">
        <v>719</v>
      </c>
      <c r="D384" s="433"/>
      <c r="E384" s="433"/>
      <c r="F384" s="433">
        <v>1</v>
      </c>
      <c r="G384" s="441"/>
    </row>
    <row r="385" spans="1:7" ht="45.5" thickBot="1" x14ac:dyDescent="0.4">
      <c r="A385" s="438"/>
      <c r="B385" s="501" t="s">
        <v>1243</v>
      </c>
      <c r="C385" s="440"/>
      <c r="D385" s="433"/>
      <c r="E385" s="433"/>
      <c r="F385" s="433"/>
      <c r="G385" s="441"/>
    </row>
    <row r="386" spans="1:7" ht="31.5" thickBot="1" x14ac:dyDescent="0.4">
      <c r="A386" s="438" t="s">
        <v>79</v>
      </c>
      <c r="B386" s="502" t="s">
        <v>1244</v>
      </c>
      <c r="C386" s="440" t="s">
        <v>719</v>
      </c>
      <c r="D386" s="433">
        <v>0</v>
      </c>
      <c r="E386" s="433">
        <v>0</v>
      </c>
      <c r="F386" s="433">
        <v>0</v>
      </c>
      <c r="G386" s="441"/>
    </row>
    <row r="387" spans="1:7" ht="30.5" thickBot="1" x14ac:dyDescent="0.4">
      <c r="A387" s="438"/>
      <c r="B387" s="518" t="s">
        <v>1245</v>
      </c>
      <c r="C387" s="440"/>
      <c r="D387" s="433"/>
      <c r="E387" s="433"/>
      <c r="F387" s="433"/>
      <c r="G387" s="441" t="s">
        <v>165</v>
      </c>
    </row>
    <row r="388" spans="1:7" ht="16" thickBot="1" x14ac:dyDescent="0.4">
      <c r="A388" s="438" t="s">
        <v>897</v>
      </c>
      <c r="B388" s="502" t="s">
        <v>1246</v>
      </c>
      <c r="C388" s="440" t="s">
        <v>719</v>
      </c>
      <c r="D388" s="433">
        <v>0</v>
      </c>
      <c r="E388" s="433">
        <v>0</v>
      </c>
      <c r="F388" s="433">
        <v>1</v>
      </c>
      <c r="G388" s="441"/>
    </row>
    <row r="389" spans="1:7" ht="30.5" thickBot="1" x14ac:dyDescent="0.4">
      <c r="A389" s="438"/>
      <c r="B389" s="501" t="s">
        <v>1247</v>
      </c>
      <c r="C389" s="440"/>
      <c r="D389" s="433"/>
      <c r="E389" s="433"/>
      <c r="F389" s="433"/>
      <c r="G389" s="441"/>
    </row>
    <row r="390" spans="1:7" ht="31.5" thickBot="1" x14ac:dyDescent="0.4">
      <c r="A390" s="438" t="s">
        <v>897</v>
      </c>
      <c r="B390" s="502" t="s">
        <v>774</v>
      </c>
      <c r="C390" s="440" t="s">
        <v>719</v>
      </c>
      <c r="D390" s="433">
        <v>2</v>
      </c>
      <c r="E390" s="433">
        <v>2</v>
      </c>
      <c r="F390" s="433">
        <v>2</v>
      </c>
      <c r="G390" s="441"/>
    </row>
    <row r="391" spans="1:7" ht="30.5" thickBot="1" x14ac:dyDescent="0.4">
      <c r="A391" s="438"/>
      <c r="B391" s="501" t="s">
        <v>1248</v>
      </c>
      <c r="C391" s="440"/>
      <c r="D391" s="521"/>
      <c r="E391" s="521"/>
      <c r="F391" s="521"/>
      <c r="G391" s="441"/>
    </row>
    <row r="392" spans="1:7" ht="16" thickBot="1" x14ac:dyDescent="0.4">
      <c r="A392" s="438" t="s">
        <v>79</v>
      </c>
      <c r="B392" s="502" t="s">
        <v>1249</v>
      </c>
      <c r="C392" s="272" t="s">
        <v>800</v>
      </c>
      <c r="D392" s="506">
        <v>142</v>
      </c>
      <c r="E392" s="506">
        <v>150</v>
      </c>
      <c r="F392" s="506">
        <v>155</v>
      </c>
      <c r="G392" s="441"/>
    </row>
    <row r="393" spans="1:7" ht="19" thickBot="1" x14ac:dyDescent="0.4">
      <c r="A393" s="438" t="s">
        <v>79</v>
      </c>
      <c r="B393" s="502" t="s">
        <v>1250</v>
      </c>
      <c r="C393" s="272" t="s">
        <v>1251</v>
      </c>
      <c r="D393" s="506">
        <v>352</v>
      </c>
      <c r="E393" s="506">
        <v>380</v>
      </c>
      <c r="F393" s="506">
        <v>400</v>
      </c>
      <c r="G393" s="441"/>
    </row>
    <row r="394" spans="1:7" ht="19" thickBot="1" x14ac:dyDescent="0.4">
      <c r="A394" s="438" t="s">
        <v>79</v>
      </c>
      <c r="B394" s="235" t="s">
        <v>1252</v>
      </c>
      <c r="C394" s="272" t="s">
        <v>1253</v>
      </c>
      <c r="D394" s="506">
        <v>14200</v>
      </c>
      <c r="E394" s="506">
        <v>14500</v>
      </c>
      <c r="F394" s="506">
        <v>14800</v>
      </c>
      <c r="G394" s="441"/>
    </row>
    <row r="395" spans="1:7" ht="19" thickBot="1" x14ac:dyDescent="0.4">
      <c r="A395" s="438" t="s">
        <v>79</v>
      </c>
      <c r="B395" s="522" t="s">
        <v>1254</v>
      </c>
      <c r="C395" s="218" t="s">
        <v>1253</v>
      </c>
      <c r="D395" s="506">
        <v>3500</v>
      </c>
      <c r="E395" s="506">
        <v>3600</v>
      </c>
      <c r="F395" s="506">
        <v>3700</v>
      </c>
      <c r="G395" s="441"/>
    </row>
    <row r="396" spans="1:7" ht="70.25" customHeight="1" thickBot="1" x14ac:dyDescent="0.4">
      <c r="A396" s="438"/>
      <c r="B396" s="501" t="s">
        <v>1255</v>
      </c>
      <c r="C396" s="440"/>
      <c r="D396" s="433"/>
      <c r="E396" s="433"/>
      <c r="F396" s="433"/>
      <c r="G396" s="441"/>
    </row>
    <row r="397" spans="1:7" ht="16" thickBot="1" x14ac:dyDescent="0.4">
      <c r="A397" s="438" t="s">
        <v>79</v>
      </c>
      <c r="B397" s="502" t="s">
        <v>1256</v>
      </c>
      <c r="C397" s="440" t="s">
        <v>751</v>
      </c>
      <c r="D397" s="433">
        <v>4</v>
      </c>
      <c r="E397" s="433">
        <v>4</v>
      </c>
      <c r="F397" s="433">
        <v>4</v>
      </c>
      <c r="G397" s="441"/>
    </row>
    <row r="398" spans="1:7" ht="16" thickBot="1" x14ac:dyDescent="0.4">
      <c r="A398" s="438" t="s">
        <v>79</v>
      </c>
      <c r="B398" s="502" t="s">
        <v>1257</v>
      </c>
      <c r="C398" s="440" t="s">
        <v>751</v>
      </c>
      <c r="D398" s="506">
        <v>4</v>
      </c>
      <c r="E398" s="506">
        <v>4</v>
      </c>
      <c r="F398" s="506">
        <v>4</v>
      </c>
      <c r="G398" s="441"/>
    </row>
    <row r="399" spans="1:7" ht="16" thickBot="1" x14ac:dyDescent="0.4">
      <c r="A399" s="438" t="s">
        <v>79</v>
      </c>
      <c r="B399" s="523" t="s">
        <v>1258</v>
      </c>
      <c r="C399" s="440" t="s">
        <v>751</v>
      </c>
      <c r="D399" s="433">
        <v>3</v>
      </c>
      <c r="E399" s="433">
        <v>3</v>
      </c>
      <c r="F399" s="433">
        <v>3</v>
      </c>
      <c r="G399" s="441"/>
    </row>
    <row r="400" spans="1:7" ht="16" thickBot="1" x14ac:dyDescent="0.4">
      <c r="A400" s="438" t="s">
        <v>79</v>
      </c>
      <c r="B400" s="523" t="s">
        <v>1259</v>
      </c>
      <c r="C400" s="440" t="s">
        <v>751</v>
      </c>
      <c r="D400" s="433">
        <v>44</v>
      </c>
      <c r="E400" s="433">
        <v>44</v>
      </c>
      <c r="F400" s="433">
        <v>44</v>
      </c>
      <c r="G400" s="441"/>
    </row>
    <row r="401" spans="1:7" ht="16" thickBot="1" x14ac:dyDescent="0.4">
      <c r="A401" s="438" t="s">
        <v>79</v>
      </c>
      <c r="B401" s="524" t="s">
        <v>1260</v>
      </c>
      <c r="C401" s="440" t="s">
        <v>751</v>
      </c>
      <c r="D401" s="433">
        <v>33</v>
      </c>
      <c r="E401" s="433">
        <v>34</v>
      </c>
      <c r="F401" s="433">
        <v>35</v>
      </c>
      <c r="G401" s="441"/>
    </row>
    <row r="402" spans="1:7" ht="16" thickBot="1" x14ac:dyDescent="0.4">
      <c r="A402" s="438" t="s">
        <v>79</v>
      </c>
      <c r="B402" s="525" t="s">
        <v>1261</v>
      </c>
      <c r="C402" s="440" t="s">
        <v>751</v>
      </c>
      <c r="D402" s="433">
        <v>13</v>
      </c>
      <c r="E402" s="433">
        <v>30</v>
      </c>
      <c r="F402" s="433">
        <v>5</v>
      </c>
      <c r="G402" s="441"/>
    </row>
    <row r="403" spans="1:7" ht="16" thickBot="1" x14ac:dyDescent="0.4">
      <c r="A403" s="438" t="s">
        <v>79</v>
      </c>
      <c r="B403" s="525" t="s">
        <v>1262</v>
      </c>
      <c r="C403" s="440" t="s">
        <v>751</v>
      </c>
      <c r="D403" s="433">
        <v>50</v>
      </c>
      <c r="E403" s="433">
        <v>52</v>
      </c>
      <c r="F403" s="433">
        <v>52</v>
      </c>
      <c r="G403" s="441"/>
    </row>
    <row r="404" spans="1:7" ht="30.5" thickBot="1" x14ac:dyDescent="0.4">
      <c r="A404" s="438"/>
      <c r="B404" s="526" t="s">
        <v>1263</v>
      </c>
      <c r="C404" s="440"/>
      <c r="D404" s="433"/>
      <c r="E404" s="433"/>
      <c r="F404" s="433"/>
      <c r="G404" s="441" t="s">
        <v>173</v>
      </c>
    </row>
    <row r="405" spans="1:7" ht="16" thickBot="1" x14ac:dyDescent="0.4">
      <c r="A405" s="438" t="s">
        <v>897</v>
      </c>
      <c r="B405" s="502" t="s">
        <v>837</v>
      </c>
      <c r="C405" s="440" t="s">
        <v>800</v>
      </c>
      <c r="D405" s="433">
        <v>61</v>
      </c>
      <c r="E405" s="433">
        <v>62</v>
      </c>
      <c r="F405" s="433">
        <v>63</v>
      </c>
      <c r="G405" s="441"/>
    </row>
    <row r="406" spans="1:7" ht="19" thickBot="1" x14ac:dyDescent="0.4">
      <c r="A406" s="438" t="s">
        <v>897</v>
      </c>
      <c r="B406" s="502" t="s">
        <v>1264</v>
      </c>
      <c r="C406" s="264" t="s">
        <v>1253</v>
      </c>
      <c r="D406" s="479">
        <v>4.8</v>
      </c>
      <c r="E406" s="643">
        <v>5</v>
      </c>
      <c r="F406" s="643">
        <v>5</v>
      </c>
      <c r="G406" s="451"/>
    </row>
    <row r="407" spans="1:7" ht="62.5" thickBot="1" x14ac:dyDescent="0.4">
      <c r="A407" s="438" t="s">
        <v>897</v>
      </c>
      <c r="B407" s="502" t="s">
        <v>841</v>
      </c>
      <c r="C407" s="651" t="s">
        <v>729</v>
      </c>
      <c r="D407" s="652">
        <v>0</v>
      </c>
      <c r="E407" s="652">
        <v>0</v>
      </c>
      <c r="F407" s="652">
        <v>0</v>
      </c>
      <c r="G407" s="451"/>
    </row>
    <row r="408" spans="1:7" ht="30.5" thickBot="1" x14ac:dyDescent="0.4">
      <c r="A408" s="438"/>
      <c r="B408" s="501" t="s">
        <v>1265</v>
      </c>
      <c r="C408" s="479"/>
      <c r="D408" s="478"/>
      <c r="E408" s="478"/>
      <c r="F408" s="478"/>
      <c r="G408" s="451"/>
    </row>
    <row r="409" spans="1:7" ht="31.5" thickBot="1" x14ac:dyDescent="0.4">
      <c r="A409" s="508" t="s">
        <v>79</v>
      </c>
      <c r="B409" s="527" t="s">
        <v>1266</v>
      </c>
      <c r="C409" s="479" t="s">
        <v>1623</v>
      </c>
      <c r="D409" s="642">
        <v>1</v>
      </c>
      <c r="E409" s="642">
        <v>2</v>
      </c>
      <c r="F409" s="642">
        <v>2</v>
      </c>
      <c r="G409" s="451"/>
    </row>
    <row r="410" spans="1:7" ht="31.5" thickBot="1" x14ac:dyDescent="0.4">
      <c r="A410" s="508" t="s">
        <v>79</v>
      </c>
      <c r="B410" s="527" t="s">
        <v>1267</v>
      </c>
      <c r="C410" s="479" t="s">
        <v>1623</v>
      </c>
      <c r="D410" s="478">
        <v>0.5</v>
      </c>
      <c r="E410" s="478">
        <v>1</v>
      </c>
      <c r="F410" s="478">
        <v>0.8</v>
      </c>
      <c r="G410" s="451"/>
    </row>
    <row r="411" spans="1:7" ht="75.5" thickBot="1" x14ac:dyDescent="0.4">
      <c r="A411" s="438"/>
      <c r="B411" s="528" t="s">
        <v>1268</v>
      </c>
      <c r="C411" s="479"/>
      <c r="D411" s="478"/>
      <c r="E411" s="478"/>
      <c r="F411" s="478"/>
      <c r="G411" s="451"/>
    </row>
    <row r="412" spans="1:7" ht="16" thickBot="1" x14ac:dyDescent="0.4">
      <c r="A412" s="438" t="s">
        <v>79</v>
      </c>
      <c r="B412" s="502" t="s">
        <v>1269</v>
      </c>
      <c r="C412" s="440" t="s">
        <v>719</v>
      </c>
      <c r="D412" s="433">
        <v>8700</v>
      </c>
      <c r="E412" s="433">
        <v>8850</v>
      </c>
      <c r="F412" s="433">
        <v>9000</v>
      </c>
      <c r="G412" s="441"/>
    </row>
    <row r="413" spans="1:7" ht="16" thickBot="1" x14ac:dyDescent="0.4">
      <c r="A413" s="438" t="s">
        <v>79</v>
      </c>
      <c r="B413" s="502" t="s">
        <v>1270</v>
      </c>
      <c r="C413" s="440" t="s">
        <v>800</v>
      </c>
      <c r="D413" s="433">
        <v>1.9</v>
      </c>
      <c r="E413" s="433">
        <v>2</v>
      </c>
      <c r="F413" s="433">
        <v>2</v>
      </c>
      <c r="G413" s="441"/>
    </row>
    <row r="414" spans="1:7" ht="30.5" thickBot="1" x14ac:dyDescent="0.4">
      <c r="A414" s="438"/>
      <c r="B414" s="528" t="s">
        <v>1271</v>
      </c>
      <c r="C414" s="440"/>
      <c r="D414" s="433"/>
      <c r="E414" s="433"/>
      <c r="F414" s="433"/>
      <c r="G414" s="441"/>
    </row>
    <row r="415" spans="1:7" ht="31.5" thickBot="1" x14ac:dyDescent="0.4">
      <c r="A415" s="438" t="s">
        <v>79</v>
      </c>
      <c r="B415" s="502" t="s">
        <v>1272</v>
      </c>
      <c r="C415" s="440" t="s">
        <v>800</v>
      </c>
      <c r="D415" s="433">
        <v>30</v>
      </c>
      <c r="E415" s="433">
        <v>30</v>
      </c>
      <c r="F415" s="433">
        <v>30</v>
      </c>
      <c r="G415" s="441"/>
    </row>
    <row r="416" spans="1:7" ht="30.5" thickBot="1" x14ac:dyDescent="0.4">
      <c r="A416" s="438"/>
      <c r="B416" s="501" t="s">
        <v>1273</v>
      </c>
      <c r="C416" s="440"/>
      <c r="D416" s="433"/>
      <c r="E416" s="433"/>
      <c r="F416" s="433"/>
      <c r="G416" s="441"/>
    </row>
    <row r="417" spans="1:8" ht="31.5" thickBot="1" x14ac:dyDescent="0.4">
      <c r="A417" s="438" t="s">
        <v>79</v>
      </c>
      <c r="B417" s="502" t="s">
        <v>1274</v>
      </c>
      <c r="C417" s="478" t="s">
        <v>719</v>
      </c>
      <c r="D417" s="478">
        <v>1</v>
      </c>
      <c r="E417" s="478">
        <v>1</v>
      </c>
      <c r="F417" s="478">
        <v>1</v>
      </c>
      <c r="G417" s="471"/>
      <c r="H417" s="509"/>
    </row>
    <row r="418" spans="1:8" ht="45.5" thickBot="1" x14ac:dyDescent="0.4">
      <c r="A418" s="438"/>
      <c r="B418" s="501" t="s">
        <v>1275</v>
      </c>
      <c r="C418" s="479"/>
      <c r="D418" s="478"/>
      <c r="E418" s="478"/>
      <c r="F418" s="478"/>
      <c r="G418" s="451"/>
      <c r="H418" s="509"/>
    </row>
    <row r="419" spans="1:8" ht="16" thickBot="1" x14ac:dyDescent="0.4">
      <c r="A419" s="438" t="s">
        <v>79</v>
      </c>
      <c r="B419" s="277" t="s">
        <v>1276</v>
      </c>
      <c r="C419" s="478" t="s">
        <v>1277</v>
      </c>
      <c r="D419" s="478">
        <v>0.3</v>
      </c>
      <c r="E419" s="478">
        <v>0.3</v>
      </c>
      <c r="F419" s="478">
        <v>0.3</v>
      </c>
      <c r="G419" s="451"/>
      <c r="H419" s="509"/>
    </row>
    <row r="420" spans="1:8" ht="16" thickBot="1" x14ac:dyDescent="0.4">
      <c r="A420" s="438" t="s">
        <v>79</v>
      </c>
      <c r="B420" s="277" t="s">
        <v>1278</v>
      </c>
      <c r="C420" s="478" t="s">
        <v>751</v>
      </c>
      <c r="D420" s="478">
        <v>3</v>
      </c>
      <c r="E420" s="478">
        <v>4</v>
      </c>
      <c r="F420" s="478">
        <v>4</v>
      </c>
      <c r="G420" s="451"/>
      <c r="H420" s="509"/>
    </row>
    <row r="421" spans="1:8" ht="16" thickBot="1" x14ac:dyDescent="0.4">
      <c r="A421" s="438" t="s">
        <v>79</v>
      </c>
      <c r="B421" s="277" t="s">
        <v>1279</v>
      </c>
      <c r="C421" s="478" t="s">
        <v>1277</v>
      </c>
      <c r="D421" s="478">
        <v>0.7</v>
      </c>
      <c r="E421" s="478">
        <v>0.8</v>
      </c>
      <c r="F421" s="478">
        <v>0.9</v>
      </c>
      <c r="G421" s="451"/>
      <c r="H421" s="509"/>
    </row>
    <row r="422" spans="1:8" ht="31.5" thickBot="1" x14ac:dyDescent="0.4">
      <c r="A422" s="438" t="s">
        <v>79</v>
      </c>
      <c r="B422" s="277" t="s">
        <v>1280</v>
      </c>
      <c r="C422" s="478" t="s">
        <v>751</v>
      </c>
      <c r="D422" s="478">
        <v>1</v>
      </c>
      <c r="E422" s="478">
        <v>1</v>
      </c>
      <c r="F422" s="478">
        <v>1</v>
      </c>
      <c r="G422" s="451"/>
      <c r="H422" s="509"/>
    </row>
    <row r="423" spans="1:8" ht="30.5" thickBot="1" x14ac:dyDescent="0.4">
      <c r="A423" s="438"/>
      <c r="B423" s="501" t="s">
        <v>1281</v>
      </c>
      <c r="C423" s="479"/>
      <c r="D423" s="478"/>
      <c r="E423" s="478"/>
      <c r="F423" s="478"/>
      <c r="G423" s="451"/>
      <c r="H423" s="509"/>
    </row>
    <row r="424" spans="1:8" ht="19" thickBot="1" x14ac:dyDescent="0.4">
      <c r="A424" s="438" t="s">
        <v>79</v>
      </c>
      <c r="B424" s="502" t="s">
        <v>1282</v>
      </c>
      <c r="C424" s="272" t="s">
        <v>1251</v>
      </c>
      <c r="D424" s="433">
        <v>45</v>
      </c>
      <c r="E424" s="433">
        <v>45</v>
      </c>
      <c r="F424" s="433">
        <v>45</v>
      </c>
      <c r="G424" s="441"/>
    </row>
    <row r="425" spans="1:8" ht="47" thickBot="1" x14ac:dyDescent="0.4">
      <c r="A425" s="438" t="s">
        <v>79</v>
      </c>
      <c r="B425" s="502" t="s">
        <v>1283</v>
      </c>
      <c r="C425" s="440" t="s">
        <v>756</v>
      </c>
      <c r="D425" s="433">
        <v>120</v>
      </c>
      <c r="E425" s="433">
        <v>120</v>
      </c>
      <c r="F425" s="433">
        <v>120</v>
      </c>
      <c r="G425" s="441"/>
    </row>
    <row r="426" spans="1:8" ht="16" thickBot="1" x14ac:dyDescent="0.4">
      <c r="A426" s="438" t="s">
        <v>79</v>
      </c>
      <c r="B426" s="502" t="s">
        <v>1284</v>
      </c>
      <c r="C426" s="440" t="s">
        <v>756</v>
      </c>
      <c r="D426" s="433">
        <v>15</v>
      </c>
      <c r="E426" s="433">
        <v>15</v>
      </c>
      <c r="F426" s="433">
        <v>15</v>
      </c>
      <c r="G426" s="441"/>
    </row>
    <row r="427" spans="1:8" ht="60.5" thickBot="1" x14ac:dyDescent="0.4">
      <c r="A427" s="438"/>
      <c r="B427" s="518" t="s">
        <v>1285</v>
      </c>
      <c r="C427" s="440"/>
      <c r="D427" s="433"/>
      <c r="E427" s="433"/>
      <c r="F427" s="433"/>
      <c r="G427" s="441"/>
    </row>
    <row r="428" spans="1:8" ht="45.5" thickBot="1" x14ac:dyDescent="0.4">
      <c r="A428" s="438"/>
      <c r="B428" s="501" t="s">
        <v>1286</v>
      </c>
      <c r="C428" s="440"/>
      <c r="D428" s="433"/>
      <c r="E428" s="433"/>
      <c r="F428" s="433"/>
      <c r="G428" s="441"/>
    </row>
    <row r="429" spans="1:8" ht="16" thickBot="1" x14ac:dyDescent="0.4">
      <c r="A429" s="438" t="s">
        <v>79</v>
      </c>
      <c r="B429" s="502" t="s">
        <v>1287</v>
      </c>
      <c r="C429" s="440" t="s">
        <v>719</v>
      </c>
      <c r="D429" s="433">
        <v>50</v>
      </c>
      <c r="E429" s="433">
        <v>50</v>
      </c>
      <c r="F429" s="433">
        <v>50</v>
      </c>
      <c r="G429" s="441"/>
    </row>
    <row r="430" spans="1:8" ht="16" thickBot="1" x14ac:dyDescent="0.4">
      <c r="A430" s="438"/>
      <c r="B430" s="501" t="s">
        <v>1288</v>
      </c>
      <c r="C430" s="440"/>
      <c r="D430" s="433"/>
      <c r="E430" s="433"/>
      <c r="F430" s="433"/>
      <c r="G430" s="441"/>
    </row>
    <row r="431" spans="1:8" ht="16" thickBot="1" x14ac:dyDescent="0.4">
      <c r="A431" s="438" t="s">
        <v>79</v>
      </c>
      <c r="B431" s="277" t="s">
        <v>1289</v>
      </c>
      <c r="C431" s="440" t="s">
        <v>756</v>
      </c>
      <c r="D431" s="433">
        <v>6</v>
      </c>
      <c r="E431" s="433">
        <v>6</v>
      </c>
      <c r="F431" s="433">
        <v>6</v>
      </c>
      <c r="G431" s="441"/>
    </row>
    <row r="432" spans="1:8" ht="16" thickBot="1" x14ac:dyDescent="0.4">
      <c r="A432" s="438" t="s">
        <v>79</v>
      </c>
      <c r="B432" s="277" t="s">
        <v>1290</v>
      </c>
      <c r="C432" s="440" t="s">
        <v>751</v>
      </c>
      <c r="D432" s="433">
        <v>4</v>
      </c>
      <c r="E432" s="433">
        <v>4</v>
      </c>
      <c r="F432" s="433">
        <v>4</v>
      </c>
      <c r="G432" s="441"/>
    </row>
    <row r="433" spans="1:7" ht="45.5" thickBot="1" x14ac:dyDescent="0.4">
      <c r="A433" s="438"/>
      <c r="B433" s="501" t="s">
        <v>1291</v>
      </c>
      <c r="C433" s="440"/>
      <c r="D433" s="433"/>
      <c r="E433" s="433"/>
      <c r="F433" s="433"/>
      <c r="G433" s="441"/>
    </row>
    <row r="434" spans="1:7" ht="16" thickBot="1" x14ac:dyDescent="0.4">
      <c r="A434" s="438" t="s">
        <v>79</v>
      </c>
      <c r="B434" s="502" t="s">
        <v>1292</v>
      </c>
      <c r="C434" s="440" t="s">
        <v>751</v>
      </c>
      <c r="D434" s="433">
        <v>7</v>
      </c>
      <c r="E434" s="433">
        <v>7</v>
      </c>
      <c r="F434" s="433">
        <v>5</v>
      </c>
      <c r="G434" s="441"/>
    </row>
    <row r="435" spans="1:7" ht="45.5" thickBot="1" x14ac:dyDescent="0.4">
      <c r="A435" s="438"/>
      <c r="B435" s="501" t="s">
        <v>1293</v>
      </c>
      <c r="C435" s="440"/>
      <c r="D435" s="433"/>
      <c r="E435" s="433"/>
      <c r="F435" s="433"/>
      <c r="G435" s="441"/>
    </row>
    <row r="436" spans="1:7" ht="31.5" thickBot="1" x14ac:dyDescent="0.4">
      <c r="A436" s="438" t="s">
        <v>79</v>
      </c>
      <c r="B436" s="502" t="s">
        <v>1294</v>
      </c>
      <c r="C436" s="440" t="s">
        <v>751</v>
      </c>
      <c r="D436" s="433">
        <v>5</v>
      </c>
      <c r="E436" s="433">
        <v>5</v>
      </c>
      <c r="F436" s="433">
        <v>5</v>
      </c>
      <c r="G436" s="441"/>
    </row>
    <row r="437" spans="1:7" ht="16.25" customHeight="1" thickBot="1" x14ac:dyDescent="0.4">
      <c r="A437" s="866" t="s">
        <v>1295</v>
      </c>
      <c r="B437" s="867"/>
      <c r="C437" s="867"/>
      <c r="D437" s="867"/>
      <c r="E437" s="867"/>
      <c r="F437" s="867"/>
      <c r="G437" s="868"/>
    </row>
    <row r="438" spans="1:7" ht="62.5" thickBot="1" x14ac:dyDescent="0.4">
      <c r="A438" s="438"/>
      <c r="B438" s="439" t="s">
        <v>1296</v>
      </c>
      <c r="C438" s="529"/>
      <c r="D438" s="529"/>
      <c r="E438" s="529"/>
      <c r="F438" s="529"/>
      <c r="G438" s="441" t="s">
        <v>381</v>
      </c>
    </row>
    <row r="439" spans="1:7" ht="31.5" thickBot="1" x14ac:dyDescent="0.4">
      <c r="A439" s="438" t="s">
        <v>897</v>
      </c>
      <c r="B439" s="441" t="s">
        <v>715</v>
      </c>
      <c r="C439" s="440" t="s">
        <v>729</v>
      </c>
      <c r="D439" s="642">
        <v>15</v>
      </c>
      <c r="E439" s="642">
        <v>15</v>
      </c>
      <c r="F439" s="642">
        <v>15</v>
      </c>
      <c r="G439" s="449"/>
    </row>
    <row r="440" spans="1:7" ht="31.5" thickBot="1" x14ac:dyDescent="0.4">
      <c r="A440" s="438" t="s">
        <v>897</v>
      </c>
      <c r="B440" s="441" t="s">
        <v>718</v>
      </c>
      <c r="C440" s="449" t="s">
        <v>719</v>
      </c>
      <c r="D440" s="479">
        <v>0.01</v>
      </c>
      <c r="E440" s="479">
        <v>0.01</v>
      </c>
      <c r="F440" s="479">
        <v>0.01</v>
      </c>
      <c r="G440" s="449"/>
    </row>
    <row r="441" spans="1:7" ht="16" thickBot="1" x14ac:dyDescent="0.4">
      <c r="A441" s="438" t="s">
        <v>897</v>
      </c>
      <c r="B441" s="441" t="s">
        <v>721</v>
      </c>
      <c r="C441" s="449" t="s">
        <v>719</v>
      </c>
      <c r="D441" s="479">
        <v>0.01</v>
      </c>
      <c r="E441" s="479">
        <v>0.01</v>
      </c>
      <c r="F441" s="479">
        <v>0.01</v>
      </c>
      <c r="G441" s="449"/>
    </row>
    <row r="442" spans="1:7" ht="31.5" thickBot="1" x14ac:dyDescent="0.4">
      <c r="A442" s="438" t="s">
        <v>897</v>
      </c>
      <c r="B442" s="441" t="s">
        <v>722</v>
      </c>
      <c r="C442" s="449" t="s">
        <v>719</v>
      </c>
      <c r="D442" s="479">
        <v>0.08</v>
      </c>
      <c r="E442" s="479">
        <v>0.08</v>
      </c>
      <c r="F442" s="479">
        <v>0.08</v>
      </c>
      <c r="G442" s="449"/>
    </row>
    <row r="443" spans="1:7" ht="30.5" thickBot="1" x14ac:dyDescent="0.4">
      <c r="A443" s="438"/>
      <c r="B443" s="448" t="s">
        <v>1297</v>
      </c>
      <c r="C443" s="449"/>
      <c r="D443" s="440"/>
      <c r="E443" s="440"/>
      <c r="F443" s="440"/>
      <c r="G443" s="449"/>
    </row>
    <row r="444" spans="1:7" ht="31.5" thickBot="1" x14ac:dyDescent="0.4">
      <c r="A444" s="438" t="s">
        <v>79</v>
      </c>
      <c r="B444" s="451" t="s">
        <v>1298</v>
      </c>
      <c r="C444" s="449" t="s">
        <v>751</v>
      </c>
      <c r="D444" s="479">
        <v>2</v>
      </c>
      <c r="E444" s="479">
        <v>2</v>
      </c>
      <c r="F444" s="479">
        <v>2</v>
      </c>
      <c r="G444" s="530"/>
    </row>
    <row r="445" spans="1:7" ht="60.5" thickBot="1" x14ac:dyDescent="0.4">
      <c r="A445" s="438"/>
      <c r="B445" s="448" t="s">
        <v>1299</v>
      </c>
      <c r="C445" s="449"/>
      <c r="D445" s="479"/>
      <c r="E445" s="479"/>
      <c r="F445" s="479"/>
      <c r="G445" s="530"/>
    </row>
    <row r="446" spans="1:7" ht="31.5" thickBot="1" x14ac:dyDescent="0.4">
      <c r="A446" s="438" t="s">
        <v>79</v>
      </c>
      <c r="B446" s="451" t="s">
        <v>1300</v>
      </c>
      <c r="C446" s="531" t="s">
        <v>751</v>
      </c>
      <c r="D446" s="479">
        <v>10</v>
      </c>
      <c r="E446" s="479">
        <v>10</v>
      </c>
      <c r="F446" s="479">
        <v>10</v>
      </c>
      <c r="G446" s="530"/>
    </row>
    <row r="447" spans="1:7" ht="30.5" thickBot="1" x14ac:dyDescent="0.4">
      <c r="A447" s="438"/>
      <c r="B447" s="448" t="s">
        <v>1301</v>
      </c>
      <c r="C447" s="531"/>
      <c r="D447" s="479"/>
      <c r="E447" s="479"/>
      <c r="F447" s="479"/>
      <c r="G447" s="530"/>
    </row>
    <row r="448" spans="1:7" ht="31.5" thickBot="1" x14ac:dyDescent="0.4">
      <c r="A448" s="438" t="s">
        <v>79</v>
      </c>
      <c r="B448" s="277" t="s">
        <v>1302</v>
      </c>
      <c r="C448" s="531" t="s">
        <v>751</v>
      </c>
      <c r="D448" s="479">
        <v>17</v>
      </c>
      <c r="E448" s="479">
        <v>17</v>
      </c>
      <c r="F448" s="479">
        <v>17</v>
      </c>
      <c r="G448" s="530"/>
    </row>
    <row r="449" spans="1:7" ht="31.5" thickBot="1" x14ac:dyDescent="0.4">
      <c r="A449" s="438" t="s">
        <v>79</v>
      </c>
      <c r="B449" s="277" t="s">
        <v>1303</v>
      </c>
      <c r="C449" s="531" t="s">
        <v>751</v>
      </c>
      <c r="D449" s="479">
        <v>32</v>
      </c>
      <c r="E449" s="479">
        <v>32</v>
      </c>
      <c r="F449" s="479">
        <v>32</v>
      </c>
      <c r="G449" s="530"/>
    </row>
    <row r="450" spans="1:7" ht="16" thickBot="1" x14ac:dyDescent="0.4">
      <c r="A450" s="438" t="s">
        <v>79</v>
      </c>
      <c r="B450" s="277" t="s">
        <v>1304</v>
      </c>
      <c r="C450" s="531" t="s">
        <v>751</v>
      </c>
      <c r="D450" s="479">
        <v>3</v>
      </c>
      <c r="E450" s="479">
        <v>3</v>
      </c>
      <c r="F450" s="479">
        <v>3</v>
      </c>
      <c r="G450" s="530"/>
    </row>
    <row r="451" spans="1:7" ht="30.5" thickBot="1" x14ac:dyDescent="0.4">
      <c r="A451" s="438"/>
      <c r="B451" s="448" t="s">
        <v>1305</v>
      </c>
      <c r="C451" s="531"/>
      <c r="D451" s="479"/>
      <c r="E451" s="479"/>
      <c r="F451" s="479"/>
      <c r="G451" s="530"/>
    </row>
    <row r="452" spans="1:7" ht="31.5" thickBot="1" x14ac:dyDescent="0.4">
      <c r="A452" s="438" t="s">
        <v>79</v>
      </c>
      <c r="B452" s="488" t="s">
        <v>1306</v>
      </c>
      <c r="C452" s="531" t="s">
        <v>1307</v>
      </c>
      <c r="D452" s="479">
        <v>155500</v>
      </c>
      <c r="E452" s="479">
        <v>155600</v>
      </c>
      <c r="F452" s="479">
        <v>155700</v>
      </c>
      <c r="G452" s="530"/>
    </row>
    <row r="453" spans="1:7" ht="16" thickBot="1" x14ac:dyDescent="0.4">
      <c r="A453" s="438" t="s">
        <v>79</v>
      </c>
      <c r="B453" s="488" t="s">
        <v>1308</v>
      </c>
      <c r="C453" s="531" t="s">
        <v>751</v>
      </c>
      <c r="D453" s="479">
        <v>217000</v>
      </c>
      <c r="E453" s="479">
        <v>217050</v>
      </c>
      <c r="F453" s="479">
        <v>217100</v>
      </c>
      <c r="G453" s="530"/>
    </row>
    <row r="454" spans="1:7" ht="16" thickBot="1" x14ac:dyDescent="0.4">
      <c r="A454" s="438" t="s">
        <v>79</v>
      </c>
      <c r="B454" s="532" t="s">
        <v>1309</v>
      </c>
      <c r="C454" s="531" t="s">
        <v>751</v>
      </c>
      <c r="D454" s="479">
        <v>930</v>
      </c>
      <c r="E454" s="479">
        <v>940</v>
      </c>
      <c r="F454" s="479">
        <v>950</v>
      </c>
      <c r="G454" s="530"/>
    </row>
    <row r="455" spans="1:7" ht="31.5" thickBot="1" x14ac:dyDescent="0.4">
      <c r="A455" s="438" t="s">
        <v>79</v>
      </c>
      <c r="B455" s="532" t="s">
        <v>1310</v>
      </c>
      <c r="C455" s="531" t="s">
        <v>1307</v>
      </c>
      <c r="D455" s="647">
        <v>19500</v>
      </c>
      <c r="E455" s="648">
        <v>19600</v>
      </c>
      <c r="F455" s="648">
        <v>19700</v>
      </c>
      <c r="G455" s="530"/>
    </row>
    <row r="456" spans="1:7" ht="16" thickBot="1" x14ac:dyDescent="0.4">
      <c r="A456" s="438" t="s">
        <v>79</v>
      </c>
      <c r="B456" s="533" t="s">
        <v>1311</v>
      </c>
      <c r="C456" s="449" t="s">
        <v>751</v>
      </c>
      <c r="D456" s="647">
        <v>630</v>
      </c>
      <c r="E456" s="648">
        <v>640</v>
      </c>
      <c r="F456" s="648">
        <v>650</v>
      </c>
      <c r="G456" s="530"/>
    </row>
    <row r="457" spans="1:7" ht="31.5" thickBot="1" x14ac:dyDescent="0.4">
      <c r="A457" s="438" t="s">
        <v>79</v>
      </c>
      <c r="B457" s="533" t="s">
        <v>1312</v>
      </c>
      <c r="C457" s="449" t="s">
        <v>1307</v>
      </c>
      <c r="D457" s="647">
        <v>11600</v>
      </c>
      <c r="E457" s="648">
        <v>11650</v>
      </c>
      <c r="F457" s="648">
        <v>11700</v>
      </c>
      <c r="G457" s="530"/>
    </row>
    <row r="458" spans="1:7" ht="30.5" thickBot="1" x14ac:dyDescent="0.4">
      <c r="A458" s="438"/>
      <c r="B458" s="534" t="s">
        <v>1313</v>
      </c>
      <c r="C458" s="449"/>
      <c r="D458" s="479"/>
      <c r="E458" s="479"/>
      <c r="F458" s="479"/>
      <c r="G458" s="530"/>
    </row>
    <row r="459" spans="1:7" ht="31.5" thickBot="1" x14ac:dyDescent="0.4">
      <c r="A459" s="438" t="s">
        <v>79</v>
      </c>
      <c r="B459" s="535" t="s">
        <v>1314</v>
      </c>
      <c r="C459" s="449" t="s">
        <v>1307</v>
      </c>
      <c r="D459" s="641">
        <v>31000</v>
      </c>
      <c r="E459" s="641">
        <v>31000</v>
      </c>
      <c r="F459" s="641">
        <v>31000</v>
      </c>
      <c r="G459" s="530"/>
    </row>
    <row r="460" spans="1:7" ht="16" thickBot="1" x14ac:dyDescent="0.4">
      <c r="A460" s="438" t="s">
        <v>79</v>
      </c>
      <c r="B460" s="535" t="s">
        <v>1311</v>
      </c>
      <c r="C460" s="449" t="s">
        <v>751</v>
      </c>
      <c r="D460" s="640">
        <v>420</v>
      </c>
      <c r="E460" s="640">
        <v>420</v>
      </c>
      <c r="F460" s="640">
        <v>420</v>
      </c>
      <c r="G460" s="530"/>
    </row>
    <row r="461" spans="1:7" ht="31.5" thickBot="1" x14ac:dyDescent="0.4">
      <c r="A461" s="438" t="s">
        <v>79</v>
      </c>
      <c r="B461" s="536" t="s">
        <v>1315</v>
      </c>
      <c r="C461" s="449" t="s">
        <v>1307</v>
      </c>
      <c r="D461" s="641">
        <v>7000</v>
      </c>
      <c r="E461" s="641">
        <v>7000</v>
      </c>
      <c r="F461" s="641">
        <v>7000</v>
      </c>
      <c r="G461" s="530"/>
    </row>
    <row r="462" spans="1:7" ht="16" thickBot="1" x14ac:dyDescent="0.4">
      <c r="A462" s="438" t="s">
        <v>79</v>
      </c>
      <c r="B462" s="536" t="s">
        <v>1309</v>
      </c>
      <c r="C462" s="449" t="s">
        <v>751</v>
      </c>
      <c r="D462" s="640">
        <v>180</v>
      </c>
      <c r="E462" s="640">
        <v>180</v>
      </c>
      <c r="F462" s="640">
        <v>180</v>
      </c>
      <c r="G462" s="530"/>
    </row>
    <row r="463" spans="1:7" ht="31.5" thickBot="1" x14ac:dyDescent="0.4">
      <c r="A463" s="438" t="s">
        <v>79</v>
      </c>
      <c r="B463" s="536" t="s">
        <v>1310</v>
      </c>
      <c r="C463" s="449" t="s">
        <v>1307</v>
      </c>
      <c r="D463" s="641">
        <v>6000</v>
      </c>
      <c r="E463" s="641">
        <v>6000</v>
      </c>
      <c r="F463" s="641">
        <v>6000</v>
      </c>
      <c r="G463" s="530"/>
    </row>
    <row r="464" spans="1:7" ht="16" thickBot="1" x14ac:dyDescent="0.4">
      <c r="A464" s="438" t="s">
        <v>79</v>
      </c>
      <c r="B464" s="535" t="s">
        <v>1316</v>
      </c>
      <c r="C464" s="449" t="s">
        <v>751</v>
      </c>
      <c r="D464" s="640">
        <v>30</v>
      </c>
      <c r="E464" s="640">
        <v>30</v>
      </c>
      <c r="F464" s="640">
        <v>30</v>
      </c>
      <c r="G464" s="530"/>
    </row>
    <row r="465" spans="1:7" ht="30.5" thickBot="1" x14ac:dyDescent="0.4">
      <c r="A465" s="438"/>
      <c r="B465" s="534" t="s">
        <v>1317</v>
      </c>
      <c r="C465" s="449"/>
      <c r="D465" s="479"/>
      <c r="E465" s="479"/>
      <c r="F465" s="479"/>
      <c r="G465" s="530"/>
    </row>
    <row r="466" spans="1:7" ht="16" thickBot="1" x14ac:dyDescent="0.4">
      <c r="A466" s="438" t="s">
        <v>79</v>
      </c>
      <c r="B466" s="537" t="s">
        <v>1318</v>
      </c>
      <c r="C466" s="449" t="s">
        <v>751</v>
      </c>
      <c r="D466" s="640">
        <v>20</v>
      </c>
      <c r="E466" s="640">
        <v>20</v>
      </c>
      <c r="F466" s="640">
        <v>20</v>
      </c>
      <c r="G466" s="530"/>
    </row>
    <row r="467" spans="1:7" ht="31.5" thickBot="1" x14ac:dyDescent="0.4">
      <c r="A467" s="438" t="s">
        <v>79</v>
      </c>
      <c r="B467" s="537" t="s">
        <v>1319</v>
      </c>
      <c r="C467" s="449" t="s">
        <v>1307</v>
      </c>
      <c r="D467" s="640">
        <v>15000</v>
      </c>
      <c r="E467" s="640">
        <v>15500</v>
      </c>
      <c r="F467" s="640">
        <v>16000</v>
      </c>
      <c r="G467" s="530"/>
    </row>
    <row r="468" spans="1:7" ht="16" thickBot="1" x14ac:dyDescent="0.4">
      <c r="A468" s="438" t="s">
        <v>79</v>
      </c>
      <c r="B468" s="537" t="s">
        <v>1320</v>
      </c>
      <c r="C468" s="449" t="s">
        <v>751</v>
      </c>
      <c r="D468" s="640">
        <v>4</v>
      </c>
      <c r="E468" s="640">
        <v>5</v>
      </c>
      <c r="F468" s="640">
        <v>4</v>
      </c>
      <c r="G468" s="530"/>
    </row>
    <row r="469" spans="1:7" ht="31.5" thickBot="1" x14ac:dyDescent="0.4">
      <c r="A469" s="438" t="s">
        <v>79</v>
      </c>
      <c r="B469" s="537" t="s">
        <v>1312</v>
      </c>
      <c r="C469" s="449" t="s">
        <v>1307</v>
      </c>
      <c r="D469" s="640">
        <v>3500</v>
      </c>
      <c r="E469" s="640">
        <v>3600</v>
      </c>
      <c r="F469" s="640">
        <v>3600</v>
      </c>
      <c r="G469" s="530"/>
    </row>
    <row r="470" spans="1:7" ht="16" thickBot="1" x14ac:dyDescent="0.4">
      <c r="A470" s="438" t="s">
        <v>79</v>
      </c>
      <c r="B470" s="460" t="s">
        <v>1316</v>
      </c>
      <c r="C470" s="449" t="s">
        <v>751</v>
      </c>
      <c r="D470" s="640">
        <v>2</v>
      </c>
      <c r="E470" s="640">
        <v>10</v>
      </c>
      <c r="F470" s="640">
        <v>2</v>
      </c>
      <c r="G470" s="530"/>
    </row>
    <row r="471" spans="1:7" ht="16" thickBot="1" x14ac:dyDescent="0.4">
      <c r="A471" s="438" t="s">
        <v>79</v>
      </c>
      <c r="B471" s="460" t="s">
        <v>1321</v>
      </c>
      <c r="C471" s="449" t="s">
        <v>751</v>
      </c>
      <c r="D471" s="640">
        <v>3</v>
      </c>
      <c r="E471" s="640">
        <v>3</v>
      </c>
      <c r="F471" s="640">
        <v>3</v>
      </c>
      <c r="G471" s="530"/>
    </row>
    <row r="472" spans="1:7" ht="30.5" thickBot="1" x14ac:dyDescent="0.4">
      <c r="A472" s="438"/>
      <c r="B472" s="534" t="s">
        <v>1322</v>
      </c>
      <c r="C472" s="449"/>
      <c r="D472" s="440"/>
      <c r="E472" s="479"/>
      <c r="F472" s="479"/>
      <c r="G472" s="530"/>
    </row>
    <row r="473" spans="1:7" ht="31.5" thickBot="1" x14ac:dyDescent="0.4">
      <c r="A473" s="438" t="s">
        <v>79</v>
      </c>
      <c r="B473" s="538" t="s">
        <v>1323</v>
      </c>
      <c r="C473" s="449" t="s">
        <v>751</v>
      </c>
      <c r="D473" s="539">
        <v>14</v>
      </c>
      <c r="E473" s="539">
        <v>14</v>
      </c>
      <c r="F473" s="539">
        <v>14</v>
      </c>
      <c r="G473" s="530"/>
    </row>
    <row r="474" spans="1:7" ht="16" thickBot="1" x14ac:dyDescent="0.4">
      <c r="A474" s="438" t="s">
        <v>79</v>
      </c>
      <c r="B474" s="540" t="s">
        <v>1311</v>
      </c>
      <c r="C474" s="449" t="s">
        <v>751</v>
      </c>
      <c r="D474" s="539">
        <v>700</v>
      </c>
      <c r="E474" s="539">
        <v>750</v>
      </c>
      <c r="F474" s="539">
        <v>750</v>
      </c>
      <c r="G474" s="530"/>
    </row>
    <row r="475" spans="1:7" ht="31.5" thickBot="1" x14ac:dyDescent="0.4">
      <c r="A475" s="438" t="s">
        <v>79</v>
      </c>
      <c r="B475" s="541" t="s">
        <v>1324</v>
      </c>
      <c r="C475" s="449" t="s">
        <v>751</v>
      </c>
      <c r="D475" s="539">
        <v>2</v>
      </c>
      <c r="E475" s="539">
        <v>1</v>
      </c>
      <c r="F475" s="539">
        <v>1</v>
      </c>
      <c r="G475" s="530"/>
    </row>
    <row r="476" spans="1:7" ht="31.5" thickBot="1" x14ac:dyDescent="0.4">
      <c r="A476" s="438" t="s">
        <v>79</v>
      </c>
      <c r="B476" s="486" t="s">
        <v>1325</v>
      </c>
      <c r="C476" s="449" t="s">
        <v>751</v>
      </c>
      <c r="D476" s="539">
        <v>24</v>
      </c>
      <c r="E476" s="539">
        <v>25</v>
      </c>
      <c r="F476" s="539">
        <v>25</v>
      </c>
      <c r="G476" s="530"/>
    </row>
    <row r="477" spans="1:7" ht="31.5" thickBot="1" x14ac:dyDescent="0.4">
      <c r="A477" s="438" t="s">
        <v>79</v>
      </c>
      <c r="B477" s="460" t="s">
        <v>1326</v>
      </c>
      <c r="C477" s="449" t="s">
        <v>751</v>
      </c>
      <c r="D477" s="539">
        <v>16</v>
      </c>
      <c r="E477" s="539">
        <v>17</v>
      </c>
      <c r="F477" s="539">
        <v>18</v>
      </c>
      <c r="G477" s="530"/>
    </row>
    <row r="478" spans="1:7" ht="31.5" thickBot="1" x14ac:dyDescent="0.4">
      <c r="A478" s="438" t="s">
        <v>79</v>
      </c>
      <c r="B478" s="460" t="s">
        <v>1327</v>
      </c>
      <c r="C478" s="229" t="s">
        <v>751</v>
      </c>
      <c r="D478" s="646">
        <v>10</v>
      </c>
      <c r="E478" s="646">
        <v>12</v>
      </c>
      <c r="F478" s="646">
        <v>13</v>
      </c>
      <c r="G478" s="530"/>
    </row>
    <row r="479" spans="1:7" ht="30.5" thickBot="1" x14ac:dyDescent="0.4">
      <c r="A479" s="438"/>
      <c r="B479" s="512" t="s">
        <v>1604</v>
      </c>
      <c r="C479" s="644"/>
      <c r="D479" s="645"/>
      <c r="E479" s="645"/>
      <c r="F479" s="645"/>
      <c r="G479" s="530"/>
    </row>
    <row r="480" spans="1:7" ht="16" thickBot="1" x14ac:dyDescent="0.4">
      <c r="A480" s="438"/>
      <c r="B480" s="542" t="s">
        <v>1336</v>
      </c>
      <c r="C480" s="456" t="s">
        <v>729</v>
      </c>
      <c r="D480" s="645">
        <v>90</v>
      </c>
      <c r="E480" s="645">
        <v>90</v>
      </c>
      <c r="F480" s="645">
        <v>90</v>
      </c>
      <c r="G480" s="599"/>
    </row>
    <row r="481" spans="1:7" ht="16" thickBot="1" x14ac:dyDescent="0.4">
      <c r="A481" s="438"/>
      <c r="B481" s="542" t="s">
        <v>1337</v>
      </c>
      <c r="C481" s="456" t="s">
        <v>751</v>
      </c>
      <c r="D481" s="645">
        <v>20</v>
      </c>
      <c r="E481" s="645">
        <v>25</v>
      </c>
      <c r="F481" s="645">
        <v>26</v>
      </c>
      <c r="G481" s="599"/>
    </row>
    <row r="482" spans="1:7" ht="16" thickBot="1" x14ac:dyDescent="0.4">
      <c r="A482" s="438"/>
      <c r="B482" s="542" t="s">
        <v>1338</v>
      </c>
      <c r="C482" s="456" t="s">
        <v>751</v>
      </c>
      <c r="D482" s="645">
        <v>150</v>
      </c>
      <c r="E482" s="645">
        <v>200</v>
      </c>
      <c r="F482" s="645">
        <v>210</v>
      </c>
      <c r="G482" s="599"/>
    </row>
    <row r="483" spans="1:7" ht="16.25" customHeight="1" thickBot="1" x14ac:dyDescent="0.4">
      <c r="A483" s="438"/>
      <c r="B483" s="542" t="s">
        <v>1339</v>
      </c>
      <c r="C483" s="456" t="s">
        <v>1307</v>
      </c>
      <c r="D483" s="645">
        <v>12000</v>
      </c>
      <c r="E483" s="645">
        <v>13000</v>
      </c>
      <c r="F483" s="645">
        <v>14000</v>
      </c>
      <c r="G483" s="599"/>
    </row>
    <row r="484" spans="1:7" ht="16" thickBot="1" x14ac:dyDescent="0.4">
      <c r="A484" s="438"/>
      <c r="B484" s="527" t="s">
        <v>1340</v>
      </c>
      <c r="C484" s="456" t="s">
        <v>751</v>
      </c>
      <c r="D484" s="645">
        <v>40</v>
      </c>
      <c r="E484" s="645">
        <v>41</v>
      </c>
      <c r="F484" s="645">
        <v>42</v>
      </c>
      <c r="G484" s="599"/>
    </row>
    <row r="485" spans="1:7" ht="31.5" thickBot="1" x14ac:dyDescent="0.4">
      <c r="A485" s="438"/>
      <c r="B485" s="527" t="s">
        <v>1341</v>
      </c>
      <c r="C485" s="456" t="s">
        <v>751</v>
      </c>
      <c r="D485" s="645">
        <v>2</v>
      </c>
      <c r="E485" s="645">
        <v>2</v>
      </c>
      <c r="F485" s="645">
        <v>3</v>
      </c>
      <c r="G485" s="599"/>
    </row>
    <row r="486" spans="1:7" ht="16" thickBot="1" x14ac:dyDescent="0.4">
      <c r="A486" s="438"/>
      <c r="B486" s="527" t="s">
        <v>1605</v>
      </c>
      <c r="C486" s="456" t="s">
        <v>751</v>
      </c>
      <c r="D486" s="645">
        <v>5000</v>
      </c>
      <c r="E486" s="645">
        <v>5500</v>
      </c>
      <c r="F486" s="645">
        <v>5600</v>
      </c>
      <c r="G486" s="599"/>
    </row>
    <row r="487" spans="1:7" ht="16" thickBot="1" x14ac:dyDescent="0.4">
      <c r="A487" s="438"/>
      <c r="B487" s="455" t="s">
        <v>1321</v>
      </c>
      <c r="C487" s="456" t="s">
        <v>751</v>
      </c>
      <c r="D487" s="645">
        <v>1</v>
      </c>
      <c r="E487" s="645">
        <v>2</v>
      </c>
      <c r="F487" s="645">
        <v>2</v>
      </c>
      <c r="G487" s="599"/>
    </row>
    <row r="488" spans="1:7" ht="30.5" thickBot="1" x14ac:dyDescent="0.4">
      <c r="A488" s="438"/>
      <c r="B488" s="534" t="s">
        <v>1328</v>
      </c>
      <c r="C488" s="449"/>
      <c r="D488" s="440"/>
      <c r="E488" s="440"/>
      <c r="F488" s="440"/>
      <c r="G488" s="530"/>
    </row>
    <row r="489" spans="1:7" ht="16" thickBot="1" x14ac:dyDescent="0.4">
      <c r="A489" s="438" t="s">
        <v>79</v>
      </c>
      <c r="B489" s="537" t="s">
        <v>1309</v>
      </c>
      <c r="C489" s="449" t="s">
        <v>751</v>
      </c>
      <c r="D489" s="640">
        <v>360</v>
      </c>
      <c r="E489" s="640">
        <v>365</v>
      </c>
      <c r="F489" s="640">
        <v>370</v>
      </c>
      <c r="G489" s="530"/>
    </row>
    <row r="490" spans="1:7" ht="16" thickBot="1" x14ac:dyDescent="0.4">
      <c r="A490" s="438" t="s">
        <v>79</v>
      </c>
      <c r="B490" s="454" t="s">
        <v>1329</v>
      </c>
      <c r="C490" s="449" t="s">
        <v>751</v>
      </c>
      <c r="D490" s="640">
        <v>35</v>
      </c>
      <c r="E490" s="640">
        <v>36</v>
      </c>
      <c r="F490" s="640">
        <v>37</v>
      </c>
      <c r="G490" s="530"/>
    </row>
    <row r="491" spans="1:7" ht="16" thickBot="1" x14ac:dyDescent="0.4">
      <c r="A491" s="438" t="s">
        <v>79</v>
      </c>
      <c r="B491" s="454" t="s">
        <v>1330</v>
      </c>
      <c r="C491" s="449" t="s">
        <v>751</v>
      </c>
      <c r="D491" s="640">
        <v>22</v>
      </c>
      <c r="E491" s="640">
        <v>23</v>
      </c>
      <c r="F491" s="640">
        <v>24</v>
      </c>
      <c r="G491" s="530"/>
    </row>
    <row r="492" spans="1:7" ht="16" thickBot="1" x14ac:dyDescent="0.4">
      <c r="A492" s="438" t="s">
        <v>79</v>
      </c>
      <c r="B492" s="454" t="s">
        <v>1331</v>
      </c>
      <c r="C492" s="449" t="s">
        <v>751</v>
      </c>
      <c r="D492" s="640">
        <v>40000</v>
      </c>
      <c r="E492" s="640">
        <v>40500</v>
      </c>
      <c r="F492" s="640">
        <v>41000</v>
      </c>
      <c r="G492" s="530"/>
    </row>
    <row r="493" spans="1:7" ht="16" thickBot="1" x14ac:dyDescent="0.4">
      <c r="A493" s="438" t="s">
        <v>79</v>
      </c>
      <c r="B493" s="523" t="s">
        <v>1332</v>
      </c>
      <c r="C493" s="449" t="s">
        <v>751</v>
      </c>
      <c r="D493" s="640">
        <v>18</v>
      </c>
      <c r="E493" s="640">
        <v>19</v>
      </c>
      <c r="F493" s="640">
        <v>19</v>
      </c>
      <c r="G493" s="530"/>
    </row>
    <row r="494" spans="1:7" ht="16" thickBot="1" x14ac:dyDescent="0.4">
      <c r="A494" s="438" t="s">
        <v>79</v>
      </c>
      <c r="B494" s="188" t="s">
        <v>1333</v>
      </c>
      <c r="C494" s="225" t="s">
        <v>751</v>
      </c>
      <c r="D494" s="640">
        <v>395</v>
      </c>
      <c r="E494" s="640">
        <v>405</v>
      </c>
      <c r="F494" s="640">
        <v>407</v>
      </c>
      <c r="G494" s="530"/>
    </row>
    <row r="495" spans="1:7" ht="16" thickBot="1" x14ac:dyDescent="0.4">
      <c r="A495" s="438" t="s">
        <v>79</v>
      </c>
      <c r="B495" s="523" t="s">
        <v>1334</v>
      </c>
      <c r="C495" s="449" t="s">
        <v>751</v>
      </c>
      <c r="D495" s="640">
        <v>142</v>
      </c>
      <c r="E495" s="640">
        <v>143</v>
      </c>
      <c r="F495" s="640">
        <v>145</v>
      </c>
      <c r="G495" s="530"/>
    </row>
    <row r="496" spans="1:7" ht="16" thickBot="1" x14ac:dyDescent="0.4">
      <c r="A496" s="438" t="s">
        <v>79</v>
      </c>
      <c r="B496" s="523" t="s">
        <v>1335</v>
      </c>
      <c r="C496" s="449" t="s">
        <v>751</v>
      </c>
      <c r="D496" s="640">
        <v>8010</v>
      </c>
      <c r="E496" s="640">
        <v>8020</v>
      </c>
      <c r="F496" s="640">
        <v>8040</v>
      </c>
      <c r="G496" s="530"/>
    </row>
    <row r="497" spans="1:7" ht="30.5" thickBot="1" x14ac:dyDescent="0.4">
      <c r="A497" s="438"/>
      <c r="B497" s="477" t="s">
        <v>1606</v>
      </c>
      <c r="C497" s="449"/>
      <c r="D497" s="479"/>
      <c r="E497" s="479"/>
      <c r="F497" s="479"/>
      <c r="G497" s="530"/>
    </row>
    <row r="498" spans="1:7" ht="16" thickBot="1" x14ac:dyDescent="0.4">
      <c r="A498" s="438" t="s">
        <v>79</v>
      </c>
      <c r="B498" s="537" t="s">
        <v>1336</v>
      </c>
      <c r="C498" s="449" t="s">
        <v>729</v>
      </c>
      <c r="D498" s="640">
        <v>78</v>
      </c>
      <c r="E498" s="479"/>
      <c r="F498" s="479"/>
      <c r="G498" s="530"/>
    </row>
    <row r="499" spans="1:7" ht="16" thickBot="1" x14ac:dyDescent="0.4">
      <c r="A499" s="438" t="s">
        <v>79</v>
      </c>
      <c r="B499" s="537" t="s">
        <v>1337</v>
      </c>
      <c r="C499" s="449" t="s">
        <v>751</v>
      </c>
      <c r="D499" s="640">
        <v>6</v>
      </c>
      <c r="E499" s="479"/>
      <c r="F499" s="479"/>
      <c r="G499" s="530"/>
    </row>
    <row r="500" spans="1:7" ht="16" thickBot="1" x14ac:dyDescent="0.4">
      <c r="A500" s="508" t="s">
        <v>79</v>
      </c>
      <c r="B500" s="542" t="s">
        <v>1338</v>
      </c>
      <c r="C500" s="531" t="s">
        <v>751</v>
      </c>
      <c r="D500" s="640">
        <v>50</v>
      </c>
      <c r="E500" s="479"/>
      <c r="F500" s="479"/>
      <c r="G500" s="530"/>
    </row>
    <row r="501" spans="1:7" ht="31.5" thickBot="1" x14ac:dyDescent="0.4">
      <c r="A501" s="508" t="s">
        <v>79</v>
      </c>
      <c r="B501" s="542" t="s">
        <v>1339</v>
      </c>
      <c r="C501" s="531" t="s">
        <v>1307</v>
      </c>
      <c r="D501" s="640">
        <v>8500</v>
      </c>
      <c r="E501" s="479"/>
      <c r="F501" s="479"/>
      <c r="G501" s="530"/>
    </row>
    <row r="502" spans="1:7" ht="16" thickBot="1" x14ac:dyDescent="0.4">
      <c r="A502" s="508" t="s">
        <v>79</v>
      </c>
      <c r="B502" s="527" t="s">
        <v>1340</v>
      </c>
      <c r="C502" s="531" t="s">
        <v>751</v>
      </c>
      <c r="D502" s="640">
        <v>0</v>
      </c>
      <c r="E502" s="479"/>
      <c r="F502" s="479"/>
      <c r="G502" s="530"/>
    </row>
    <row r="503" spans="1:7" ht="31.5" thickBot="1" x14ac:dyDescent="0.4">
      <c r="A503" s="508" t="s">
        <v>79</v>
      </c>
      <c r="B503" s="527" t="s">
        <v>1341</v>
      </c>
      <c r="C503" s="531" t="s">
        <v>751</v>
      </c>
      <c r="D503" s="640">
        <v>1</v>
      </c>
      <c r="E503" s="479"/>
      <c r="F503" s="479"/>
      <c r="G503" s="530"/>
    </row>
    <row r="504" spans="1:7" ht="16" thickBot="1" x14ac:dyDescent="0.4">
      <c r="A504" s="508" t="s">
        <v>79</v>
      </c>
      <c r="B504" s="527" t="s">
        <v>1342</v>
      </c>
      <c r="C504" s="456" t="s">
        <v>729</v>
      </c>
      <c r="D504" s="640">
        <v>0</v>
      </c>
      <c r="E504" s="479"/>
      <c r="F504" s="479"/>
      <c r="G504" s="530"/>
    </row>
    <row r="505" spans="1:7" ht="16" thickBot="1" x14ac:dyDescent="0.4">
      <c r="A505" s="508" t="s">
        <v>79</v>
      </c>
      <c r="B505" s="455" t="s">
        <v>1321</v>
      </c>
      <c r="C505" s="531" t="s">
        <v>751</v>
      </c>
      <c r="D505" s="640">
        <v>0</v>
      </c>
      <c r="E505" s="479"/>
      <c r="F505" s="479"/>
      <c r="G505" s="530"/>
    </row>
    <row r="506" spans="1:7" ht="31.5" thickBot="1" x14ac:dyDescent="0.4">
      <c r="A506" s="438"/>
      <c r="B506" s="529" t="s">
        <v>1343</v>
      </c>
      <c r="C506" s="449"/>
      <c r="D506" s="440"/>
      <c r="E506" s="440"/>
      <c r="F506" s="440"/>
      <c r="G506" s="529" t="s">
        <v>385</v>
      </c>
    </row>
    <row r="507" spans="1:7" ht="31.5" thickBot="1" x14ac:dyDescent="0.4">
      <c r="A507" s="438" t="s">
        <v>897</v>
      </c>
      <c r="B507" s="529" t="s">
        <v>728</v>
      </c>
      <c r="C507" s="440" t="s">
        <v>1144</v>
      </c>
      <c r="D507" s="642">
        <v>5</v>
      </c>
      <c r="E507" s="642">
        <v>5</v>
      </c>
      <c r="F507" s="642">
        <v>5</v>
      </c>
      <c r="G507" s="529"/>
    </row>
    <row r="508" spans="1:7" ht="30.5" thickBot="1" x14ac:dyDescent="0.4">
      <c r="A508" s="438"/>
      <c r="B508" s="534" t="s">
        <v>1344</v>
      </c>
      <c r="C508" s="449"/>
      <c r="D508" s="479"/>
      <c r="E508" s="479"/>
      <c r="F508" s="479"/>
      <c r="G508" s="530"/>
    </row>
    <row r="509" spans="1:7" ht="47" thickBot="1" x14ac:dyDescent="0.4">
      <c r="A509" s="438" t="s">
        <v>79</v>
      </c>
      <c r="B509" s="460" t="s">
        <v>1345</v>
      </c>
      <c r="C509" s="440" t="s">
        <v>1144</v>
      </c>
      <c r="D509" s="643">
        <v>35</v>
      </c>
      <c r="E509" s="643">
        <v>35</v>
      </c>
      <c r="F509" s="643">
        <v>35</v>
      </c>
      <c r="G509" s="530"/>
    </row>
    <row r="510" spans="1:7" ht="16" thickBot="1" x14ac:dyDescent="0.4">
      <c r="A510" s="438" t="s">
        <v>79</v>
      </c>
      <c r="B510" s="460" t="s">
        <v>1346</v>
      </c>
      <c r="C510" s="449" t="s">
        <v>751</v>
      </c>
      <c r="D510" s="479">
        <v>3</v>
      </c>
      <c r="E510" s="479">
        <v>3</v>
      </c>
      <c r="F510" s="479">
        <v>3</v>
      </c>
      <c r="G510" s="530"/>
    </row>
    <row r="511" spans="1:7" ht="31.5" thickBot="1" x14ac:dyDescent="0.4">
      <c r="A511" s="438" t="s">
        <v>79</v>
      </c>
      <c r="B511" s="455" t="s">
        <v>1347</v>
      </c>
      <c r="C511" s="531" t="s">
        <v>1307</v>
      </c>
      <c r="D511" s="479">
        <v>9</v>
      </c>
      <c r="E511" s="479">
        <v>9</v>
      </c>
      <c r="F511" s="479">
        <v>9</v>
      </c>
      <c r="G511" s="543"/>
    </row>
    <row r="512" spans="1:7" ht="16" thickBot="1" x14ac:dyDescent="0.4">
      <c r="A512" s="438"/>
      <c r="B512" s="448" t="s">
        <v>1348</v>
      </c>
      <c r="C512" s="531"/>
      <c r="D512" s="479"/>
      <c r="E512" s="479"/>
      <c r="F512" s="479"/>
      <c r="G512" s="543"/>
    </row>
    <row r="513" spans="1:7" ht="31.5" thickBot="1" x14ac:dyDescent="0.4">
      <c r="A513" s="438" t="s">
        <v>79</v>
      </c>
      <c r="B513" s="451" t="s">
        <v>1349</v>
      </c>
      <c r="C513" s="531" t="s">
        <v>1307</v>
      </c>
      <c r="D513" s="479">
        <v>6</v>
      </c>
      <c r="E513" s="479">
        <v>6</v>
      </c>
      <c r="F513" s="479">
        <v>6</v>
      </c>
      <c r="G513" s="543"/>
    </row>
    <row r="514" spans="1:7" ht="16" thickBot="1" x14ac:dyDescent="0.4">
      <c r="A514" s="438"/>
      <c r="B514" s="448" t="s">
        <v>1350</v>
      </c>
      <c r="C514" s="531"/>
      <c r="D514" s="479"/>
      <c r="E514" s="479"/>
      <c r="F514" s="479"/>
      <c r="G514" s="543"/>
    </row>
    <row r="515" spans="1:7" ht="16" thickBot="1" x14ac:dyDescent="0.4">
      <c r="A515" s="438" t="s">
        <v>79</v>
      </c>
      <c r="B515" s="544" t="s">
        <v>1351</v>
      </c>
      <c r="C515" s="531" t="s">
        <v>751</v>
      </c>
      <c r="D515" s="640">
        <v>130</v>
      </c>
      <c r="E515" s="640">
        <v>140</v>
      </c>
      <c r="F515" s="640">
        <v>150</v>
      </c>
      <c r="G515" s="543"/>
    </row>
    <row r="516" spans="1:7" ht="16" thickBot="1" x14ac:dyDescent="0.4">
      <c r="A516" s="438" t="s">
        <v>79</v>
      </c>
      <c r="B516" s="545" t="s">
        <v>1352</v>
      </c>
      <c r="C516" s="531" t="s">
        <v>751</v>
      </c>
      <c r="D516" s="640">
        <v>5</v>
      </c>
      <c r="E516" s="640">
        <v>5</v>
      </c>
      <c r="F516" s="640">
        <v>5</v>
      </c>
      <c r="G516" s="543"/>
    </row>
    <row r="517" spans="1:7" ht="16" thickBot="1" x14ac:dyDescent="0.4">
      <c r="A517" s="438" t="s">
        <v>79</v>
      </c>
      <c r="B517" s="542" t="s">
        <v>1311</v>
      </c>
      <c r="C517" s="531" t="s">
        <v>751</v>
      </c>
      <c r="D517" s="640">
        <v>240</v>
      </c>
      <c r="E517" s="640">
        <v>240</v>
      </c>
      <c r="F517" s="640">
        <v>240</v>
      </c>
      <c r="G517" s="543"/>
    </row>
    <row r="518" spans="1:7" ht="31.5" thickBot="1" x14ac:dyDescent="0.4">
      <c r="A518" s="438" t="s">
        <v>79</v>
      </c>
      <c r="B518" s="542" t="s">
        <v>1353</v>
      </c>
      <c r="C518" s="531" t="s">
        <v>1307</v>
      </c>
      <c r="D518" s="641">
        <v>16000</v>
      </c>
      <c r="E518" s="641">
        <v>16500</v>
      </c>
      <c r="F518" s="641">
        <v>16800</v>
      </c>
      <c r="G518" s="543"/>
    </row>
    <row r="519" spans="1:7" ht="16" thickBot="1" x14ac:dyDescent="0.4">
      <c r="A519" s="438" t="s">
        <v>79</v>
      </c>
      <c r="B519" s="460" t="s">
        <v>1321</v>
      </c>
      <c r="C519" s="449" t="s">
        <v>751</v>
      </c>
      <c r="D519" s="640">
        <v>6</v>
      </c>
      <c r="E519" s="640">
        <v>6</v>
      </c>
      <c r="F519" s="640">
        <v>6</v>
      </c>
      <c r="G519" s="530"/>
    </row>
    <row r="520" spans="1:7" ht="31.5" thickBot="1" x14ac:dyDescent="0.4">
      <c r="A520" s="438" t="s">
        <v>79</v>
      </c>
      <c r="B520" s="460" t="s">
        <v>1327</v>
      </c>
      <c r="C520" s="449" t="s">
        <v>751</v>
      </c>
      <c r="D520" s="640">
        <v>2</v>
      </c>
      <c r="E520" s="640">
        <v>2</v>
      </c>
      <c r="F520" s="640">
        <v>2</v>
      </c>
      <c r="G520" s="530"/>
    </row>
    <row r="521" spans="1:7" ht="16" thickBot="1" x14ac:dyDescent="0.4">
      <c r="A521" s="438"/>
      <c r="B521" s="543" t="s">
        <v>1354</v>
      </c>
      <c r="C521" s="531"/>
      <c r="D521" s="479"/>
      <c r="E521" s="479"/>
      <c r="F521" s="479"/>
      <c r="G521" s="543"/>
    </row>
    <row r="522" spans="1:7" ht="16" thickBot="1" x14ac:dyDescent="0.4">
      <c r="A522" s="438" t="s">
        <v>79</v>
      </c>
      <c r="B522" s="544" t="s">
        <v>1351</v>
      </c>
      <c r="C522" s="531" t="s">
        <v>751</v>
      </c>
      <c r="D522" s="639">
        <v>140</v>
      </c>
      <c r="E522" s="639">
        <v>155</v>
      </c>
      <c r="F522" s="639">
        <v>172</v>
      </c>
      <c r="G522" s="543"/>
    </row>
    <row r="523" spans="1:7" ht="16" thickBot="1" x14ac:dyDescent="0.4">
      <c r="A523" s="438" t="s">
        <v>79</v>
      </c>
      <c r="B523" s="546" t="s">
        <v>1352</v>
      </c>
      <c r="C523" s="531" t="s">
        <v>751</v>
      </c>
      <c r="D523" s="639">
        <v>2</v>
      </c>
      <c r="E523" s="639">
        <v>2</v>
      </c>
      <c r="F523" s="639">
        <v>2</v>
      </c>
      <c r="G523" s="543"/>
    </row>
    <row r="524" spans="1:7" ht="16" thickBot="1" x14ac:dyDescent="0.4">
      <c r="A524" s="438" t="s">
        <v>79</v>
      </c>
      <c r="B524" s="542" t="s">
        <v>1311</v>
      </c>
      <c r="C524" s="531" t="s">
        <v>751</v>
      </c>
      <c r="D524" s="639">
        <v>40</v>
      </c>
      <c r="E524" s="639">
        <v>45</v>
      </c>
      <c r="F524" s="639">
        <v>50</v>
      </c>
      <c r="G524" s="543"/>
    </row>
    <row r="525" spans="1:7" ht="31.5" thickBot="1" x14ac:dyDescent="0.4">
      <c r="A525" s="438" t="s">
        <v>79</v>
      </c>
      <c r="B525" s="542" t="s">
        <v>1353</v>
      </c>
      <c r="C525" s="531" t="s">
        <v>1307</v>
      </c>
      <c r="D525" s="639">
        <v>16500</v>
      </c>
      <c r="E525" s="639">
        <v>18000</v>
      </c>
      <c r="F525" s="639">
        <v>21000</v>
      </c>
      <c r="G525" s="543"/>
    </row>
    <row r="526" spans="1:7" ht="16" thickBot="1" x14ac:dyDescent="0.4">
      <c r="A526" s="438" t="s">
        <v>79</v>
      </c>
      <c r="B526" s="455" t="s">
        <v>1355</v>
      </c>
      <c r="C526" s="531" t="s">
        <v>751</v>
      </c>
      <c r="D526" s="639">
        <v>1</v>
      </c>
      <c r="E526" s="639">
        <v>0</v>
      </c>
      <c r="F526" s="639">
        <v>1</v>
      </c>
      <c r="G526" s="543"/>
    </row>
    <row r="527" spans="1:7" ht="31.5" thickBot="1" x14ac:dyDescent="0.4">
      <c r="A527" s="438" t="s">
        <v>79</v>
      </c>
      <c r="B527" s="455" t="s">
        <v>1327</v>
      </c>
      <c r="C527" s="531" t="s">
        <v>751</v>
      </c>
      <c r="D527" s="639">
        <v>1</v>
      </c>
      <c r="E527" s="639">
        <v>1</v>
      </c>
      <c r="F527" s="639">
        <v>1</v>
      </c>
      <c r="G527" s="543"/>
    </row>
    <row r="528" spans="1:7" ht="16" thickBot="1" x14ac:dyDescent="0.4">
      <c r="A528" s="438"/>
      <c r="B528" s="543" t="s">
        <v>1356</v>
      </c>
      <c r="C528" s="531"/>
      <c r="D528" s="479"/>
      <c r="E528" s="479"/>
      <c r="F528" s="479"/>
      <c r="G528" s="543"/>
    </row>
    <row r="529" spans="1:7" ht="16" thickBot="1" x14ac:dyDescent="0.4">
      <c r="A529" s="438" t="s">
        <v>79</v>
      </c>
      <c r="B529" s="547" t="s">
        <v>1357</v>
      </c>
      <c r="C529" s="531" t="s">
        <v>751</v>
      </c>
      <c r="D529" s="479">
        <v>26</v>
      </c>
      <c r="E529" s="479">
        <v>26</v>
      </c>
      <c r="F529" s="479">
        <v>26</v>
      </c>
      <c r="G529" s="543"/>
    </row>
    <row r="530" spans="1:7" ht="16" thickBot="1" x14ac:dyDescent="0.4">
      <c r="A530" s="438" t="s">
        <v>79</v>
      </c>
      <c r="B530" s="493" t="s">
        <v>1352</v>
      </c>
      <c r="C530" s="531" t="s">
        <v>751</v>
      </c>
      <c r="D530" s="479">
        <v>2</v>
      </c>
      <c r="E530" s="479">
        <v>1</v>
      </c>
      <c r="F530" s="479">
        <v>2</v>
      </c>
      <c r="G530" s="543"/>
    </row>
    <row r="531" spans="1:7" ht="16" thickBot="1" x14ac:dyDescent="0.4">
      <c r="A531" s="438" t="s">
        <v>79</v>
      </c>
      <c r="B531" s="547" t="s">
        <v>1358</v>
      </c>
      <c r="C531" s="531" t="s">
        <v>751</v>
      </c>
      <c r="D531" s="479">
        <v>74</v>
      </c>
      <c r="E531" s="479">
        <v>76</v>
      </c>
      <c r="F531" s="479">
        <v>78</v>
      </c>
      <c r="G531" s="543"/>
    </row>
    <row r="532" spans="1:7" ht="16" thickBot="1" x14ac:dyDescent="0.4">
      <c r="A532" s="438" t="s">
        <v>79</v>
      </c>
      <c r="B532" s="548" t="s">
        <v>1359</v>
      </c>
      <c r="C532" s="549" t="s">
        <v>751</v>
      </c>
      <c r="D532" s="479">
        <v>12</v>
      </c>
      <c r="E532" s="479">
        <v>13</v>
      </c>
      <c r="F532" s="479">
        <v>12</v>
      </c>
      <c r="G532" s="543"/>
    </row>
    <row r="533" spans="1:7" ht="31.5" thickBot="1" x14ac:dyDescent="0.4">
      <c r="A533" s="438" t="s">
        <v>79</v>
      </c>
      <c r="B533" s="550" t="s">
        <v>1353</v>
      </c>
      <c r="C533" s="531" t="s">
        <v>1307</v>
      </c>
      <c r="D533" s="479">
        <v>70000</v>
      </c>
      <c r="E533" s="479">
        <v>75000</v>
      </c>
      <c r="F533" s="479">
        <v>80000</v>
      </c>
      <c r="G533" s="543"/>
    </row>
    <row r="534" spans="1:7" ht="16" thickBot="1" x14ac:dyDescent="0.4">
      <c r="A534" s="438" t="s">
        <v>79</v>
      </c>
      <c r="B534" s="550" t="s">
        <v>1338</v>
      </c>
      <c r="C534" s="531" t="s">
        <v>751</v>
      </c>
      <c r="D534" s="479">
        <v>15</v>
      </c>
      <c r="E534" s="479">
        <v>20</v>
      </c>
      <c r="F534" s="479">
        <v>22</v>
      </c>
      <c r="G534" s="543"/>
    </row>
    <row r="535" spans="1:7" ht="31.5" thickBot="1" x14ac:dyDescent="0.4">
      <c r="A535" s="438" t="s">
        <v>79</v>
      </c>
      <c r="B535" s="277" t="s">
        <v>1327</v>
      </c>
      <c r="C535" s="531" t="s">
        <v>751</v>
      </c>
      <c r="D535" s="479">
        <v>1</v>
      </c>
      <c r="E535" s="479">
        <v>1</v>
      </c>
      <c r="F535" s="479">
        <v>1</v>
      </c>
      <c r="G535" s="543"/>
    </row>
    <row r="536" spans="1:7" ht="16" thickBot="1" x14ac:dyDescent="0.4">
      <c r="A536" s="438" t="s">
        <v>79</v>
      </c>
      <c r="B536" s="535" t="s">
        <v>1321</v>
      </c>
      <c r="C536" s="449" t="s">
        <v>751</v>
      </c>
      <c r="D536" s="479">
        <v>3</v>
      </c>
      <c r="E536" s="479">
        <v>3</v>
      </c>
      <c r="F536" s="479">
        <v>3</v>
      </c>
      <c r="G536" s="530"/>
    </row>
    <row r="537" spans="1:7" ht="47" thickBot="1" x14ac:dyDescent="0.4">
      <c r="A537" s="438"/>
      <c r="B537" s="551" t="s">
        <v>1360</v>
      </c>
      <c r="C537" s="449"/>
      <c r="D537" s="440"/>
      <c r="E537" s="440"/>
      <c r="F537" s="479"/>
      <c r="G537" s="529" t="s">
        <v>388</v>
      </c>
    </row>
    <row r="538" spans="1:7" ht="39.5" thickBot="1" x14ac:dyDescent="0.4">
      <c r="A538" s="438" t="s">
        <v>897</v>
      </c>
      <c r="B538" s="482" t="s">
        <v>1361</v>
      </c>
      <c r="C538" s="552" t="s">
        <v>1362</v>
      </c>
      <c r="D538" s="553" t="s">
        <v>727</v>
      </c>
      <c r="E538" s="553" t="s">
        <v>727</v>
      </c>
      <c r="F538" s="554" t="s">
        <v>727</v>
      </c>
      <c r="G538" s="529"/>
    </row>
    <row r="539" spans="1:7" ht="75.5" thickBot="1" x14ac:dyDescent="0.4">
      <c r="A539" s="438"/>
      <c r="B539" s="543" t="s">
        <v>1363</v>
      </c>
      <c r="C539" s="449"/>
      <c r="D539" s="440"/>
      <c r="E539" s="440"/>
      <c r="F539" s="479"/>
      <c r="G539" s="530"/>
    </row>
    <row r="540" spans="1:7" ht="47" thickBot="1" x14ac:dyDescent="0.4">
      <c r="A540" s="438" t="s">
        <v>79</v>
      </c>
      <c r="B540" s="480" t="s">
        <v>1364</v>
      </c>
      <c r="C540" s="449" t="s">
        <v>719</v>
      </c>
      <c r="D540" s="449">
        <v>0</v>
      </c>
      <c r="E540" s="449">
        <v>0</v>
      </c>
      <c r="F540" s="531">
        <v>0</v>
      </c>
      <c r="G540" s="530"/>
    </row>
    <row r="541" spans="1:7" ht="45.5" thickBot="1" x14ac:dyDescent="0.4">
      <c r="A541" s="438"/>
      <c r="B541" s="543" t="s">
        <v>1365</v>
      </c>
      <c r="C541" s="449"/>
      <c r="D541" s="449"/>
      <c r="E541" s="449"/>
      <c r="F541" s="449"/>
      <c r="G541" s="530"/>
    </row>
    <row r="542" spans="1:7" ht="47" thickBot="1" x14ac:dyDescent="0.4">
      <c r="A542" s="438" t="s">
        <v>79</v>
      </c>
      <c r="B542" s="555" t="s">
        <v>1366</v>
      </c>
      <c r="C542" s="449" t="s">
        <v>751</v>
      </c>
      <c r="D542" s="531">
        <v>2</v>
      </c>
      <c r="E542" s="531">
        <v>2</v>
      </c>
      <c r="F542" s="531">
        <v>2</v>
      </c>
      <c r="G542" s="530"/>
    </row>
    <row r="543" spans="1:7" ht="30.5" thickBot="1" x14ac:dyDescent="0.4">
      <c r="A543" s="438"/>
      <c r="B543" s="543" t="s">
        <v>1367</v>
      </c>
      <c r="C543" s="449"/>
      <c r="D543" s="479"/>
      <c r="E543" s="479"/>
      <c r="F543" s="479"/>
      <c r="G543" s="530"/>
    </row>
    <row r="544" spans="1:7" ht="39.5" thickBot="1" x14ac:dyDescent="0.4">
      <c r="A544" s="438" t="s">
        <v>897</v>
      </c>
      <c r="B544" s="555" t="s">
        <v>1368</v>
      </c>
      <c r="C544" s="552" t="s">
        <v>1362</v>
      </c>
      <c r="D544" s="554" t="s">
        <v>727</v>
      </c>
      <c r="E544" s="554" t="s">
        <v>727</v>
      </c>
      <c r="F544" s="554" t="s">
        <v>727</v>
      </c>
      <c r="G544" s="530"/>
    </row>
    <row r="545" spans="1:7" ht="31.5" thickBot="1" x14ac:dyDescent="0.4">
      <c r="A545" s="438" t="s">
        <v>79</v>
      </c>
      <c r="B545" s="555" t="s">
        <v>1369</v>
      </c>
      <c r="C545" s="449" t="s">
        <v>719</v>
      </c>
      <c r="D545" s="531">
        <v>0</v>
      </c>
      <c r="E545" s="531">
        <v>1</v>
      </c>
      <c r="F545" s="531">
        <v>0</v>
      </c>
      <c r="G545" s="530"/>
    </row>
    <row r="546" spans="1:7" ht="62.5" thickBot="1" x14ac:dyDescent="0.4">
      <c r="A546" s="438" t="s">
        <v>79</v>
      </c>
      <c r="B546" s="555" t="s">
        <v>1370</v>
      </c>
      <c r="C546" s="449" t="s">
        <v>719</v>
      </c>
      <c r="D546" s="531">
        <v>0</v>
      </c>
      <c r="E546" s="531">
        <v>0</v>
      </c>
      <c r="F546" s="531">
        <v>0</v>
      </c>
      <c r="G546" s="530"/>
    </row>
    <row r="547" spans="1:7" ht="15.5" thickBot="1" x14ac:dyDescent="0.4">
      <c r="A547" s="866" t="s">
        <v>1371</v>
      </c>
      <c r="B547" s="867"/>
      <c r="C547" s="867"/>
      <c r="D547" s="867"/>
      <c r="E547" s="867"/>
      <c r="F547" s="867"/>
      <c r="G547" s="868"/>
    </row>
    <row r="548" spans="1:7" ht="31.5" thickBot="1" x14ac:dyDescent="0.4">
      <c r="A548" s="438"/>
      <c r="B548" s="439" t="s">
        <v>1372</v>
      </c>
      <c r="C548" s="529"/>
      <c r="D548" s="529"/>
      <c r="E548" s="529"/>
      <c r="F548" s="529"/>
      <c r="G548" s="441" t="s">
        <v>87</v>
      </c>
    </row>
    <row r="549" spans="1:7" ht="16" thickBot="1" x14ac:dyDescent="0.4">
      <c r="A549" s="438" t="s">
        <v>897</v>
      </c>
      <c r="B549" s="441" t="s">
        <v>752</v>
      </c>
      <c r="C549" s="449" t="s">
        <v>751</v>
      </c>
      <c r="D549" s="449">
        <v>700</v>
      </c>
      <c r="E549" s="449">
        <v>900</v>
      </c>
      <c r="F549" s="449">
        <v>1100</v>
      </c>
      <c r="G549" s="449"/>
    </row>
    <row r="550" spans="1:7" ht="30.5" thickBot="1" x14ac:dyDescent="0.4">
      <c r="A550" s="438"/>
      <c r="B550" s="448" t="s">
        <v>1373</v>
      </c>
      <c r="C550" s="449"/>
      <c r="D550" s="556"/>
      <c r="E550" s="556"/>
      <c r="F550" s="556"/>
      <c r="G550" s="449"/>
    </row>
    <row r="551" spans="1:7" ht="31.5" thickBot="1" x14ac:dyDescent="0.4">
      <c r="A551" s="438" t="s">
        <v>79</v>
      </c>
      <c r="B551" s="460" t="s">
        <v>1374</v>
      </c>
      <c r="C551" s="449" t="s">
        <v>751</v>
      </c>
      <c r="D551" s="449">
        <v>1</v>
      </c>
      <c r="E551" s="449">
        <v>1</v>
      </c>
      <c r="F551" s="449">
        <v>1</v>
      </c>
      <c r="G551" s="530"/>
    </row>
    <row r="552" spans="1:7" ht="31.5" thickBot="1" x14ac:dyDescent="0.4">
      <c r="A552" s="438" t="s">
        <v>79</v>
      </c>
      <c r="B552" s="460" t="s">
        <v>1375</v>
      </c>
      <c r="C552" s="449" t="s">
        <v>756</v>
      </c>
      <c r="D552" s="449">
        <v>1240</v>
      </c>
      <c r="E552" s="449">
        <v>1245</v>
      </c>
      <c r="F552" s="449">
        <v>1250</v>
      </c>
      <c r="G552" s="530"/>
    </row>
    <row r="553" spans="1:7" ht="31.5" thickBot="1" x14ac:dyDescent="0.4">
      <c r="A553" s="438" t="s">
        <v>79</v>
      </c>
      <c r="B553" s="460" t="s">
        <v>1376</v>
      </c>
      <c r="C553" s="449" t="s">
        <v>756</v>
      </c>
      <c r="D553" s="449">
        <v>500</v>
      </c>
      <c r="E553" s="449">
        <v>520</v>
      </c>
      <c r="F553" s="449">
        <v>550</v>
      </c>
      <c r="G553" s="530"/>
    </row>
    <row r="554" spans="1:7" ht="70.25" customHeight="1" thickBot="1" x14ac:dyDescent="0.4">
      <c r="A554" s="438"/>
      <c r="B554" s="510" t="s">
        <v>1377</v>
      </c>
      <c r="C554" s="449"/>
      <c r="D554" s="449"/>
      <c r="E554" s="449"/>
      <c r="F554" s="449"/>
      <c r="G554" s="530"/>
    </row>
    <row r="555" spans="1:7" ht="109" thickBot="1" x14ac:dyDescent="0.4">
      <c r="A555" s="438" t="s">
        <v>79</v>
      </c>
      <c r="B555" s="460" t="s">
        <v>1378</v>
      </c>
      <c r="C555" s="449" t="s">
        <v>751</v>
      </c>
      <c r="D555" s="449">
        <v>0</v>
      </c>
      <c r="E555" s="449">
        <v>0</v>
      </c>
      <c r="F555" s="449">
        <v>0</v>
      </c>
      <c r="G555" s="530"/>
    </row>
    <row r="556" spans="1:7" ht="47" thickBot="1" x14ac:dyDescent="0.4">
      <c r="A556" s="438" t="s">
        <v>79</v>
      </c>
      <c r="B556" s="460" t="s">
        <v>1379</v>
      </c>
      <c r="C556" s="449" t="s">
        <v>751</v>
      </c>
      <c r="D556" s="449">
        <v>0</v>
      </c>
      <c r="E556" s="449">
        <v>0</v>
      </c>
      <c r="F556" s="449">
        <v>0</v>
      </c>
      <c r="G556" s="530"/>
    </row>
    <row r="557" spans="1:7" ht="45.5" thickBot="1" x14ac:dyDescent="0.4">
      <c r="A557" s="438"/>
      <c r="B557" s="557" t="s">
        <v>1380</v>
      </c>
      <c r="C557" s="449"/>
      <c r="D557" s="449"/>
      <c r="E557" s="449"/>
      <c r="F557" s="449"/>
      <c r="G557" s="530"/>
    </row>
    <row r="558" spans="1:7" ht="47" thickBot="1" x14ac:dyDescent="0.4">
      <c r="A558" s="438" t="s">
        <v>79</v>
      </c>
      <c r="B558" s="555" t="s">
        <v>1381</v>
      </c>
      <c r="C558" s="449" t="s">
        <v>751</v>
      </c>
      <c r="D558" s="440">
        <v>23</v>
      </c>
      <c r="E558" s="440">
        <v>24</v>
      </c>
      <c r="F558" s="440">
        <v>25</v>
      </c>
      <c r="G558" s="530"/>
    </row>
    <row r="559" spans="1:7" ht="31.5" thickBot="1" x14ac:dyDescent="0.4">
      <c r="A559" s="438"/>
      <c r="B559" s="439" t="s">
        <v>1382</v>
      </c>
      <c r="C559" s="529"/>
      <c r="D559" s="529"/>
      <c r="E559" s="529"/>
      <c r="F559" s="529"/>
      <c r="G559" s="441" t="s">
        <v>395</v>
      </c>
    </row>
    <row r="560" spans="1:7" ht="16" thickBot="1" x14ac:dyDescent="0.4">
      <c r="A560" s="438" t="s">
        <v>897</v>
      </c>
      <c r="B560" s="451" t="s">
        <v>1383</v>
      </c>
      <c r="C560" s="449" t="s">
        <v>756</v>
      </c>
      <c r="D560" s="226">
        <v>279</v>
      </c>
      <c r="E560" s="226">
        <v>280</v>
      </c>
      <c r="F560" s="226">
        <v>281</v>
      </c>
      <c r="G560" s="449"/>
    </row>
    <row r="561" spans="1:7" ht="45.5" thickBot="1" x14ac:dyDescent="0.4">
      <c r="A561" s="438"/>
      <c r="B561" s="448" t="s">
        <v>1384</v>
      </c>
      <c r="C561" s="449"/>
      <c r="D561" s="440"/>
      <c r="E561" s="440"/>
      <c r="F561" s="440"/>
      <c r="G561" s="449"/>
    </row>
    <row r="562" spans="1:7" ht="47" thickBot="1" x14ac:dyDescent="0.4">
      <c r="A562" s="438" t="s">
        <v>79</v>
      </c>
      <c r="B562" s="460" t="s">
        <v>1385</v>
      </c>
      <c r="C562" s="449" t="s">
        <v>751</v>
      </c>
      <c r="D562" s="449">
        <v>35</v>
      </c>
      <c r="E562" s="449">
        <v>35</v>
      </c>
      <c r="F562" s="449">
        <v>35</v>
      </c>
      <c r="G562" s="530"/>
    </row>
    <row r="563" spans="1:7" ht="45.5" thickBot="1" x14ac:dyDescent="0.4">
      <c r="A563" s="438"/>
      <c r="B563" s="557" t="s">
        <v>1386</v>
      </c>
      <c r="C563" s="449"/>
      <c r="D563" s="449"/>
      <c r="E563" s="449"/>
      <c r="F563" s="449"/>
      <c r="G563" s="530"/>
    </row>
    <row r="564" spans="1:7" ht="31.5" thickBot="1" x14ac:dyDescent="0.4">
      <c r="A564" s="438" t="s">
        <v>79</v>
      </c>
      <c r="B564" s="555" t="s">
        <v>1387</v>
      </c>
      <c r="C564" s="449" t="s">
        <v>751</v>
      </c>
      <c r="D564" s="449">
        <v>10</v>
      </c>
      <c r="E564" s="449">
        <v>10</v>
      </c>
      <c r="F564" s="449">
        <v>10</v>
      </c>
      <c r="G564" s="530"/>
    </row>
    <row r="565" spans="1:7" ht="60.5" thickBot="1" x14ac:dyDescent="0.4">
      <c r="A565" s="438"/>
      <c r="B565" s="543" t="s">
        <v>1388</v>
      </c>
      <c r="C565" s="449"/>
      <c r="D565" s="449"/>
      <c r="E565" s="449"/>
      <c r="F565" s="449"/>
      <c r="G565" s="530"/>
    </row>
    <row r="566" spans="1:7" ht="47" thickBot="1" x14ac:dyDescent="0.4">
      <c r="A566" s="438" t="s">
        <v>79</v>
      </c>
      <c r="B566" s="451" t="s">
        <v>1389</v>
      </c>
      <c r="C566" s="449" t="s">
        <v>751</v>
      </c>
      <c r="D566" s="449">
        <v>23</v>
      </c>
      <c r="E566" s="449">
        <v>24</v>
      </c>
      <c r="F566" s="449">
        <v>25</v>
      </c>
      <c r="G566" s="530"/>
    </row>
    <row r="567" spans="1:7" ht="15.5" thickBot="1" x14ac:dyDescent="0.4">
      <c r="A567" s="866" t="s">
        <v>1390</v>
      </c>
      <c r="B567" s="867"/>
      <c r="C567" s="867"/>
      <c r="D567" s="867"/>
      <c r="E567" s="867"/>
      <c r="F567" s="867"/>
      <c r="G567" s="868"/>
    </row>
    <row r="568" spans="1:7" ht="31.5" thickBot="1" x14ac:dyDescent="0.4">
      <c r="A568" s="438"/>
      <c r="B568" s="475" t="s">
        <v>1615</v>
      </c>
      <c r="C568" s="659"/>
      <c r="D568" s="486"/>
      <c r="E568" s="603"/>
      <c r="F568" s="603"/>
      <c r="G568" s="441" t="s">
        <v>403</v>
      </c>
    </row>
    <row r="569" spans="1:7" ht="31.5" thickBot="1" x14ac:dyDescent="0.4">
      <c r="A569" s="508" t="s">
        <v>897</v>
      </c>
      <c r="B569" s="455" t="s">
        <v>846</v>
      </c>
      <c r="C569" s="558" t="s">
        <v>729</v>
      </c>
      <c r="D569" s="365">
        <v>27.6</v>
      </c>
      <c r="E569" s="365">
        <v>27.8</v>
      </c>
      <c r="F569" s="366">
        <v>28</v>
      </c>
      <c r="G569" s="451"/>
    </row>
    <row r="570" spans="1:7" ht="16" thickBot="1" x14ac:dyDescent="0.4">
      <c r="A570" s="508" t="s">
        <v>897</v>
      </c>
      <c r="B570" s="660" t="s">
        <v>847</v>
      </c>
      <c r="C570" s="234" t="s">
        <v>729</v>
      </c>
      <c r="D570" s="559">
        <v>64</v>
      </c>
      <c r="E570" s="559">
        <v>64</v>
      </c>
      <c r="F570" s="559">
        <v>64</v>
      </c>
      <c r="G570" s="451"/>
    </row>
    <row r="571" spans="1:7" ht="31.5" thickBot="1" x14ac:dyDescent="0.4">
      <c r="A571" s="508" t="s">
        <v>897</v>
      </c>
      <c r="B571" s="661" t="s">
        <v>848</v>
      </c>
      <c r="C571" s="234" t="s">
        <v>749</v>
      </c>
      <c r="D571" s="560">
        <v>320</v>
      </c>
      <c r="E571" s="561">
        <v>330</v>
      </c>
      <c r="F571" s="561">
        <v>350</v>
      </c>
      <c r="G571" s="562"/>
    </row>
    <row r="572" spans="1:7" ht="47" thickBot="1" x14ac:dyDescent="0.4">
      <c r="A572" s="508" t="s">
        <v>897</v>
      </c>
      <c r="B572" s="268" t="s">
        <v>850</v>
      </c>
      <c r="C572" s="376" t="s">
        <v>729</v>
      </c>
      <c r="D572" s="378">
        <v>98.1</v>
      </c>
      <c r="E572" s="378">
        <v>98.5</v>
      </c>
      <c r="F572" s="379">
        <v>98.5</v>
      </c>
      <c r="G572" s="531"/>
    </row>
    <row r="573" spans="1:7" ht="52.5" thickBot="1" x14ac:dyDescent="0.4">
      <c r="A573" s="508" t="s">
        <v>897</v>
      </c>
      <c r="B573" s="323" t="s">
        <v>851</v>
      </c>
      <c r="C573" s="289" t="s">
        <v>729</v>
      </c>
      <c r="D573" s="635" t="s">
        <v>1611</v>
      </c>
      <c r="E573" s="635" t="s">
        <v>1612</v>
      </c>
      <c r="F573" s="635" t="s">
        <v>1613</v>
      </c>
      <c r="G573" s="456"/>
    </row>
    <row r="574" spans="1:7" ht="47" thickBot="1" x14ac:dyDescent="0.4">
      <c r="A574" s="508" t="s">
        <v>897</v>
      </c>
      <c r="B574" s="657" t="s">
        <v>853</v>
      </c>
      <c r="C574" s="289" t="s">
        <v>729</v>
      </c>
      <c r="D574" s="386">
        <v>74</v>
      </c>
      <c r="E574" s="386">
        <v>85</v>
      </c>
      <c r="F574" s="384">
        <v>85.5</v>
      </c>
      <c r="G574" s="456"/>
    </row>
    <row r="575" spans="1:7" ht="47" thickBot="1" x14ac:dyDescent="0.4">
      <c r="A575" s="508" t="s">
        <v>897</v>
      </c>
      <c r="B575" s="455" t="s">
        <v>854</v>
      </c>
      <c r="C575" s="289" t="s">
        <v>729</v>
      </c>
      <c r="D575" s="387">
        <v>80</v>
      </c>
      <c r="E575" s="387">
        <v>85</v>
      </c>
      <c r="F575" s="388">
        <v>90</v>
      </c>
      <c r="G575" s="456"/>
    </row>
    <row r="576" spans="1:7" ht="62.5" thickBot="1" x14ac:dyDescent="0.4">
      <c r="A576" s="508" t="s">
        <v>897</v>
      </c>
      <c r="B576" s="658" t="s">
        <v>855</v>
      </c>
      <c r="C576" s="289" t="s">
        <v>729</v>
      </c>
      <c r="D576" s="387">
        <v>16</v>
      </c>
      <c r="E576" s="387">
        <v>16</v>
      </c>
      <c r="F576" s="388">
        <v>16</v>
      </c>
      <c r="G576" s="456"/>
    </row>
    <row r="577" spans="1:7" ht="45.5" thickBot="1" x14ac:dyDescent="0.4">
      <c r="A577" s="438"/>
      <c r="B577" s="472" t="s">
        <v>1391</v>
      </c>
      <c r="C577" s="452"/>
      <c r="D577" s="563"/>
      <c r="E577" s="563"/>
      <c r="F577" s="563"/>
      <c r="G577" s="452"/>
    </row>
    <row r="578" spans="1:7" ht="16" thickBot="1" x14ac:dyDescent="0.4">
      <c r="A578" s="438" t="s">
        <v>79</v>
      </c>
      <c r="B578" s="535" t="s">
        <v>1392</v>
      </c>
      <c r="C578" s="452" t="s">
        <v>719</v>
      </c>
      <c r="D578" s="563">
        <v>29</v>
      </c>
      <c r="E578" s="563">
        <v>28</v>
      </c>
      <c r="F578" s="563">
        <v>24</v>
      </c>
      <c r="G578" s="571"/>
    </row>
    <row r="579" spans="1:7" ht="31.5" thickBot="1" x14ac:dyDescent="0.4">
      <c r="A579" s="438" t="s">
        <v>79</v>
      </c>
      <c r="B579" s="535" t="s">
        <v>1393</v>
      </c>
      <c r="C579" s="452" t="s">
        <v>756</v>
      </c>
      <c r="D579" s="563">
        <v>3000</v>
      </c>
      <c r="E579" s="563">
        <v>2950</v>
      </c>
      <c r="F579" s="563">
        <v>2900</v>
      </c>
      <c r="G579" s="571"/>
    </row>
    <row r="580" spans="1:7" ht="31.5" thickBot="1" x14ac:dyDescent="0.4">
      <c r="A580" s="438" t="s">
        <v>79</v>
      </c>
      <c r="B580" s="535" t="s">
        <v>1394</v>
      </c>
      <c r="C580" s="452" t="s">
        <v>756</v>
      </c>
      <c r="D580" s="563">
        <v>850</v>
      </c>
      <c r="E580" s="563">
        <v>825</v>
      </c>
      <c r="F580" s="563">
        <v>800</v>
      </c>
      <c r="G580" s="571"/>
    </row>
    <row r="581" spans="1:7" ht="16" thickBot="1" x14ac:dyDescent="0.4">
      <c r="A581" s="438" t="s">
        <v>79</v>
      </c>
      <c r="B581" s="460" t="s">
        <v>1395</v>
      </c>
      <c r="C581" s="449" t="s">
        <v>756</v>
      </c>
      <c r="D581" s="564">
        <v>664</v>
      </c>
      <c r="E581" s="564">
        <v>654</v>
      </c>
      <c r="F581" s="564">
        <v>644</v>
      </c>
      <c r="G581" s="530"/>
    </row>
    <row r="582" spans="1:7" ht="30.5" thickBot="1" x14ac:dyDescent="0.4">
      <c r="A582" s="438"/>
      <c r="B582" s="557" t="s">
        <v>1396</v>
      </c>
      <c r="C582" s="449"/>
      <c r="D582" s="563"/>
      <c r="E582" s="563"/>
      <c r="F582" s="563"/>
      <c r="G582" s="530"/>
    </row>
    <row r="583" spans="1:7" ht="16" thickBot="1" x14ac:dyDescent="0.4">
      <c r="A583" s="438" t="s">
        <v>79</v>
      </c>
      <c r="B583" s="519" t="s">
        <v>1397</v>
      </c>
      <c r="C583" s="449" t="s">
        <v>719</v>
      </c>
      <c r="D583" s="563">
        <v>1</v>
      </c>
      <c r="E583" s="563">
        <v>1</v>
      </c>
      <c r="F583" s="563">
        <v>1</v>
      </c>
      <c r="G583" s="530"/>
    </row>
    <row r="584" spans="1:7" ht="30.5" thickBot="1" x14ac:dyDescent="0.4">
      <c r="A584" s="438"/>
      <c r="B584" s="557" t="s">
        <v>1398</v>
      </c>
      <c r="C584" s="449"/>
      <c r="D584" s="565"/>
      <c r="E584" s="565"/>
      <c r="F584" s="565"/>
      <c r="G584" s="530"/>
    </row>
    <row r="585" spans="1:7" ht="31.5" thickBot="1" x14ac:dyDescent="0.4">
      <c r="A585" s="438"/>
      <c r="B585" s="277" t="s">
        <v>1399</v>
      </c>
      <c r="C585" s="479" t="s">
        <v>719</v>
      </c>
      <c r="D585" s="566" t="s">
        <v>1400</v>
      </c>
      <c r="E585" s="566" t="s">
        <v>1591</v>
      </c>
      <c r="F585" s="566" t="s">
        <v>1591</v>
      </c>
      <c r="G585" s="543"/>
    </row>
    <row r="586" spans="1:7" ht="31.5" thickBot="1" x14ac:dyDescent="0.4">
      <c r="A586" s="438" t="s">
        <v>79</v>
      </c>
      <c r="B586" s="535" t="s">
        <v>1401</v>
      </c>
      <c r="C586" s="452" t="s">
        <v>756</v>
      </c>
      <c r="D586" s="563">
        <v>9300</v>
      </c>
      <c r="E586" s="563">
        <v>9380</v>
      </c>
      <c r="F586" s="563">
        <v>9310</v>
      </c>
      <c r="G586" s="571"/>
    </row>
    <row r="587" spans="1:7" ht="31.5" thickBot="1" x14ac:dyDescent="0.4">
      <c r="A587" s="438" t="s">
        <v>79</v>
      </c>
      <c r="B587" s="460" t="s">
        <v>1402</v>
      </c>
      <c r="C587" s="452" t="s">
        <v>756</v>
      </c>
      <c r="D587" s="563">
        <v>800</v>
      </c>
      <c r="E587" s="563">
        <v>790</v>
      </c>
      <c r="F587" s="563">
        <v>780</v>
      </c>
      <c r="G587" s="571"/>
    </row>
    <row r="588" spans="1:7" ht="31.5" thickBot="1" x14ac:dyDescent="0.4">
      <c r="A588" s="438" t="s">
        <v>79</v>
      </c>
      <c r="B588" s="486" t="s">
        <v>1403</v>
      </c>
      <c r="C588" s="452" t="s">
        <v>729</v>
      </c>
      <c r="D588" s="567">
        <v>66.5</v>
      </c>
      <c r="E588" s="567">
        <v>62</v>
      </c>
      <c r="F588" s="567">
        <v>63</v>
      </c>
      <c r="G588" s="571"/>
    </row>
    <row r="589" spans="1:7" ht="31.5" thickBot="1" x14ac:dyDescent="0.4">
      <c r="A589" s="438" t="s">
        <v>79</v>
      </c>
      <c r="B589" s="488" t="s">
        <v>1404</v>
      </c>
      <c r="C589" s="449" t="s">
        <v>719</v>
      </c>
      <c r="D589" s="568">
        <v>1</v>
      </c>
      <c r="E589" s="568">
        <v>1</v>
      </c>
      <c r="F589" s="568">
        <v>1</v>
      </c>
      <c r="G589" s="530"/>
    </row>
    <row r="590" spans="1:7" ht="47" thickBot="1" x14ac:dyDescent="0.4">
      <c r="A590" s="438" t="s">
        <v>79</v>
      </c>
      <c r="B590" s="486" t="s">
        <v>1405</v>
      </c>
      <c r="C590" s="449" t="s">
        <v>719</v>
      </c>
      <c r="D590" s="569" t="s">
        <v>1592</v>
      </c>
      <c r="E590" s="636">
        <v>1</v>
      </c>
      <c r="F590" s="563">
        <v>1</v>
      </c>
      <c r="G590" s="530"/>
    </row>
    <row r="591" spans="1:7" ht="47" thickBot="1" x14ac:dyDescent="0.4">
      <c r="A591" s="438" t="s">
        <v>79</v>
      </c>
      <c r="B591" s="486" t="s">
        <v>1406</v>
      </c>
      <c r="C591" s="449" t="s">
        <v>729</v>
      </c>
      <c r="D591" s="570">
        <v>100</v>
      </c>
      <c r="E591" s="570">
        <v>100</v>
      </c>
      <c r="F591" s="570">
        <v>100</v>
      </c>
      <c r="G591" s="530"/>
    </row>
    <row r="592" spans="1:7" ht="47" thickBot="1" x14ac:dyDescent="0.4">
      <c r="A592" s="438" t="s">
        <v>79</v>
      </c>
      <c r="B592" s="444" t="s">
        <v>1407</v>
      </c>
      <c r="C592" s="449" t="s">
        <v>729</v>
      </c>
      <c r="D592" s="570">
        <v>7.1</v>
      </c>
      <c r="E592" s="570">
        <v>7.2</v>
      </c>
      <c r="F592" s="570">
        <v>7.3</v>
      </c>
      <c r="G592" s="530"/>
    </row>
    <row r="593" spans="1:7" ht="30.5" thickBot="1" x14ac:dyDescent="0.4">
      <c r="A593" s="438"/>
      <c r="B593" s="571" t="s">
        <v>1408</v>
      </c>
      <c r="C593" s="449"/>
      <c r="D593" s="570"/>
      <c r="E593" s="570"/>
      <c r="F593" s="570"/>
      <c r="G593" s="530"/>
    </row>
    <row r="594" spans="1:7" ht="30.5" thickBot="1" x14ac:dyDescent="0.4">
      <c r="A594" s="438"/>
      <c r="B594" s="571" t="s">
        <v>1409</v>
      </c>
      <c r="C594" s="449"/>
      <c r="D594" s="570"/>
      <c r="E594" s="570"/>
      <c r="F594" s="570"/>
      <c r="G594" s="530"/>
    </row>
    <row r="595" spans="1:7" ht="47" thickBot="1" x14ac:dyDescent="0.4">
      <c r="A595" s="438" t="s">
        <v>79</v>
      </c>
      <c r="B595" s="486" t="s">
        <v>1410</v>
      </c>
      <c r="C595" s="452" t="s">
        <v>729</v>
      </c>
      <c r="D595" s="570">
        <v>32.5</v>
      </c>
      <c r="E595" s="570">
        <v>32.700000000000003</v>
      </c>
      <c r="F595" s="570">
        <v>33</v>
      </c>
      <c r="G595" s="530"/>
    </row>
    <row r="596" spans="1:7" ht="47" thickBot="1" x14ac:dyDescent="0.4">
      <c r="A596" s="438" t="s">
        <v>79</v>
      </c>
      <c r="B596" s="535" t="s">
        <v>1411</v>
      </c>
      <c r="C596" s="449" t="s">
        <v>729</v>
      </c>
      <c r="D596" s="570">
        <v>17</v>
      </c>
      <c r="E596" s="570">
        <v>17.5</v>
      </c>
      <c r="F596" s="570">
        <v>18</v>
      </c>
      <c r="G596" s="530"/>
    </row>
    <row r="597" spans="1:7" ht="31.5" thickBot="1" x14ac:dyDescent="0.4">
      <c r="A597" s="438" t="s">
        <v>79</v>
      </c>
      <c r="B597" s="486" t="s">
        <v>1412</v>
      </c>
      <c r="C597" s="449" t="s">
        <v>751</v>
      </c>
      <c r="D597" s="569">
        <v>1</v>
      </c>
      <c r="E597" s="569">
        <v>1</v>
      </c>
      <c r="F597" s="569">
        <v>1</v>
      </c>
      <c r="G597" s="530"/>
    </row>
    <row r="598" spans="1:7" ht="47" thickBot="1" x14ac:dyDescent="0.4">
      <c r="A598" s="438" t="s">
        <v>79</v>
      </c>
      <c r="B598" s="486" t="s">
        <v>1413</v>
      </c>
      <c r="C598" s="449" t="s">
        <v>719</v>
      </c>
      <c r="D598" s="569">
        <v>5</v>
      </c>
      <c r="E598" s="569">
        <v>5</v>
      </c>
      <c r="F598" s="569">
        <v>5</v>
      </c>
      <c r="G598" s="530"/>
    </row>
    <row r="599" spans="1:7" ht="47" thickBot="1" x14ac:dyDescent="0.4">
      <c r="A599" s="438" t="s">
        <v>79</v>
      </c>
      <c r="B599" s="486" t="s">
        <v>1414</v>
      </c>
      <c r="C599" s="449" t="s">
        <v>756</v>
      </c>
      <c r="D599" s="569">
        <v>125</v>
      </c>
      <c r="E599" s="569">
        <v>130</v>
      </c>
      <c r="F599" s="569">
        <v>135</v>
      </c>
      <c r="G599" s="530"/>
    </row>
    <row r="600" spans="1:7" ht="31.5" thickBot="1" x14ac:dyDescent="0.4">
      <c r="A600" s="438" t="s">
        <v>79</v>
      </c>
      <c r="B600" s="486" t="s">
        <v>1415</v>
      </c>
      <c r="C600" s="449" t="s">
        <v>756</v>
      </c>
      <c r="D600" s="569">
        <v>3655</v>
      </c>
      <c r="E600" s="569">
        <v>3600</v>
      </c>
      <c r="F600" s="569">
        <v>3680</v>
      </c>
      <c r="G600" s="530"/>
    </row>
    <row r="601" spans="1:7" ht="31.5" thickBot="1" x14ac:dyDescent="0.4">
      <c r="A601" s="438" t="s">
        <v>79</v>
      </c>
      <c r="B601" s="486" t="s">
        <v>1416</v>
      </c>
      <c r="C601" s="452" t="s">
        <v>719</v>
      </c>
      <c r="D601" s="569">
        <v>230</v>
      </c>
      <c r="E601" s="569">
        <v>235</v>
      </c>
      <c r="F601" s="569">
        <v>238</v>
      </c>
      <c r="G601" s="530"/>
    </row>
    <row r="602" spans="1:7" ht="31.5" thickBot="1" x14ac:dyDescent="0.4">
      <c r="A602" s="438"/>
      <c r="B602" s="439" t="s">
        <v>1417</v>
      </c>
      <c r="C602" s="529"/>
      <c r="D602" s="572"/>
      <c r="E602" s="572"/>
      <c r="F602" s="572"/>
      <c r="G602" s="441" t="s">
        <v>186</v>
      </c>
    </row>
    <row r="603" spans="1:7" ht="31.5" thickBot="1" x14ac:dyDescent="0.4">
      <c r="A603" s="438" t="s">
        <v>897</v>
      </c>
      <c r="B603" s="573" t="s">
        <v>1418</v>
      </c>
      <c r="C603" s="225" t="s">
        <v>751</v>
      </c>
      <c r="D603" s="569">
        <v>4</v>
      </c>
      <c r="E603" s="569">
        <v>5</v>
      </c>
      <c r="F603" s="569">
        <v>6</v>
      </c>
      <c r="G603" s="441"/>
    </row>
    <row r="604" spans="1:7" ht="30.5" thickBot="1" x14ac:dyDescent="0.4">
      <c r="A604" s="438"/>
      <c r="B604" s="557" t="s">
        <v>1419</v>
      </c>
      <c r="C604" s="449"/>
      <c r="D604" s="569"/>
      <c r="E604" s="569"/>
      <c r="F604" s="569"/>
      <c r="G604" s="530"/>
    </row>
    <row r="605" spans="1:7" ht="47" thickBot="1" x14ac:dyDescent="0.4">
      <c r="A605" s="438" t="s">
        <v>79</v>
      </c>
      <c r="B605" s="574" t="s">
        <v>1420</v>
      </c>
      <c r="C605" s="449" t="s">
        <v>719</v>
      </c>
      <c r="D605" s="569">
        <v>1</v>
      </c>
      <c r="E605" s="569">
        <v>1</v>
      </c>
      <c r="F605" s="569">
        <v>1</v>
      </c>
      <c r="G605" s="534"/>
    </row>
    <row r="606" spans="1:7" ht="47" thickBot="1" x14ac:dyDescent="0.4">
      <c r="A606" s="438" t="s">
        <v>79</v>
      </c>
      <c r="B606" s="575" t="s">
        <v>1421</v>
      </c>
      <c r="C606" s="449" t="s">
        <v>751</v>
      </c>
      <c r="D606" s="569">
        <v>3050</v>
      </c>
      <c r="E606" s="569">
        <v>3025</v>
      </c>
      <c r="F606" s="569">
        <v>3000</v>
      </c>
      <c r="G606" s="534"/>
    </row>
    <row r="607" spans="1:7" ht="62.5" thickBot="1" x14ac:dyDescent="0.4">
      <c r="A607" s="438" t="s">
        <v>79</v>
      </c>
      <c r="B607" s="575" t="s">
        <v>1422</v>
      </c>
      <c r="C607" s="449" t="s">
        <v>756</v>
      </c>
      <c r="D607" s="569">
        <v>6300</v>
      </c>
      <c r="E607" s="569">
        <v>6310</v>
      </c>
      <c r="F607" s="569">
        <v>6320</v>
      </c>
      <c r="G607" s="534"/>
    </row>
    <row r="608" spans="1:7" ht="31.5" thickBot="1" x14ac:dyDescent="0.4">
      <c r="A608" s="438" t="s">
        <v>79</v>
      </c>
      <c r="B608" s="576" t="s">
        <v>1423</v>
      </c>
      <c r="C608" s="452" t="s">
        <v>719</v>
      </c>
      <c r="D608" s="569">
        <v>32</v>
      </c>
      <c r="E608" s="568"/>
      <c r="F608" s="569">
        <v>32</v>
      </c>
      <c r="G608" s="534"/>
    </row>
    <row r="609" spans="1:7" ht="47" thickBot="1" x14ac:dyDescent="0.4">
      <c r="A609" s="438" t="s">
        <v>79</v>
      </c>
      <c r="B609" s="535" t="s">
        <v>1424</v>
      </c>
      <c r="C609" s="449" t="s">
        <v>756</v>
      </c>
      <c r="D609" s="569">
        <v>2200</v>
      </c>
      <c r="E609" s="569">
        <v>2225</v>
      </c>
      <c r="F609" s="569">
        <v>2250</v>
      </c>
      <c r="G609" s="530"/>
    </row>
    <row r="610" spans="1:7" ht="31.5" thickBot="1" x14ac:dyDescent="0.4">
      <c r="A610" s="438" t="s">
        <v>79</v>
      </c>
      <c r="B610" s="535" t="s">
        <v>1425</v>
      </c>
      <c r="C610" s="449" t="s">
        <v>756</v>
      </c>
      <c r="D610" s="569">
        <v>560</v>
      </c>
      <c r="E610" s="569">
        <v>570</v>
      </c>
      <c r="F610" s="569">
        <v>580</v>
      </c>
      <c r="G610" s="530"/>
    </row>
    <row r="611" spans="1:7" ht="31.5" thickBot="1" x14ac:dyDescent="0.4">
      <c r="A611" s="438" t="s">
        <v>79</v>
      </c>
      <c r="B611" s="577" t="s">
        <v>1426</v>
      </c>
      <c r="C611" s="449" t="s">
        <v>751</v>
      </c>
      <c r="D611" s="569">
        <v>1</v>
      </c>
      <c r="E611" s="569">
        <v>1</v>
      </c>
      <c r="F611" s="569">
        <v>1</v>
      </c>
      <c r="G611" s="530"/>
    </row>
    <row r="612" spans="1:7" ht="47" thickBot="1" x14ac:dyDescent="0.4">
      <c r="A612" s="438" t="s">
        <v>79</v>
      </c>
      <c r="B612" s="535" t="s">
        <v>1427</v>
      </c>
      <c r="C612" s="449" t="s">
        <v>751</v>
      </c>
      <c r="D612" s="568">
        <v>5</v>
      </c>
      <c r="E612" s="568">
        <v>6</v>
      </c>
      <c r="F612" s="568">
        <v>6</v>
      </c>
      <c r="G612" s="530"/>
    </row>
    <row r="613" spans="1:7" ht="47" thickBot="1" x14ac:dyDescent="0.4">
      <c r="A613" s="438" t="s">
        <v>79</v>
      </c>
      <c r="B613" s="535" t="s">
        <v>1428</v>
      </c>
      <c r="C613" s="449" t="s">
        <v>751</v>
      </c>
      <c r="D613" s="569">
        <v>54</v>
      </c>
      <c r="E613" s="569">
        <v>56</v>
      </c>
      <c r="F613" s="569">
        <v>58</v>
      </c>
      <c r="G613" s="530"/>
    </row>
    <row r="614" spans="1:7" ht="47" thickBot="1" x14ac:dyDescent="0.4">
      <c r="A614" s="438" t="s">
        <v>79</v>
      </c>
      <c r="B614" s="535" t="s">
        <v>1429</v>
      </c>
      <c r="C614" s="449" t="s">
        <v>751</v>
      </c>
      <c r="D614" s="569">
        <v>48</v>
      </c>
      <c r="E614" s="569">
        <v>48</v>
      </c>
      <c r="F614" s="569">
        <v>48</v>
      </c>
      <c r="G614" s="530"/>
    </row>
    <row r="615" spans="1:7" ht="31.5" thickBot="1" x14ac:dyDescent="0.4">
      <c r="A615" s="438" t="s">
        <v>79</v>
      </c>
      <c r="B615" s="577" t="s">
        <v>1430</v>
      </c>
      <c r="C615" s="449" t="s">
        <v>751</v>
      </c>
      <c r="D615" s="569">
        <v>3</v>
      </c>
      <c r="E615" s="569">
        <v>3</v>
      </c>
      <c r="F615" s="569">
        <v>3</v>
      </c>
      <c r="G615" s="530"/>
    </row>
    <row r="616" spans="1:7" ht="62.5" thickBot="1" x14ac:dyDescent="0.4">
      <c r="A616" s="438" t="s">
        <v>79</v>
      </c>
      <c r="B616" s="277" t="s">
        <v>1614</v>
      </c>
      <c r="C616" s="449" t="s">
        <v>751</v>
      </c>
      <c r="D616" s="569">
        <v>5</v>
      </c>
      <c r="E616" s="569">
        <v>5</v>
      </c>
      <c r="F616" s="569">
        <v>5</v>
      </c>
      <c r="G616" s="530"/>
    </row>
    <row r="617" spans="1:7" ht="47" thickBot="1" x14ac:dyDescent="0.4">
      <c r="A617" s="438" t="s">
        <v>79</v>
      </c>
      <c r="B617" s="577" t="s">
        <v>1431</v>
      </c>
      <c r="C617" s="449" t="s">
        <v>751</v>
      </c>
      <c r="D617" s="569">
        <v>1</v>
      </c>
      <c r="E617" s="569">
        <v>1</v>
      </c>
      <c r="F617" s="569">
        <v>1</v>
      </c>
      <c r="G617" s="530"/>
    </row>
    <row r="618" spans="1:7" ht="62.5" thickBot="1" x14ac:dyDescent="0.4">
      <c r="A618" s="438" t="s">
        <v>79</v>
      </c>
      <c r="B618" s="535" t="s">
        <v>1432</v>
      </c>
      <c r="C618" s="449" t="s">
        <v>756</v>
      </c>
      <c r="D618" s="568">
        <v>16</v>
      </c>
      <c r="E618" s="568">
        <v>17</v>
      </c>
      <c r="F618" s="568">
        <v>18</v>
      </c>
      <c r="G618" s="530"/>
    </row>
    <row r="619" spans="1:7" ht="47" thickBot="1" x14ac:dyDescent="0.4">
      <c r="A619" s="438" t="s">
        <v>79</v>
      </c>
      <c r="B619" s="577" t="s">
        <v>1433</v>
      </c>
      <c r="C619" s="449" t="s">
        <v>756</v>
      </c>
      <c r="D619" s="569">
        <v>135</v>
      </c>
      <c r="E619" s="569">
        <v>135</v>
      </c>
      <c r="F619" s="569">
        <v>135</v>
      </c>
      <c r="G619" s="530"/>
    </row>
    <row r="620" spans="1:7" ht="31.5" thickBot="1" x14ac:dyDescent="0.4">
      <c r="A620" s="438" t="s">
        <v>79</v>
      </c>
      <c r="B620" s="535" t="s">
        <v>1434</v>
      </c>
      <c r="C620" s="449" t="s">
        <v>751</v>
      </c>
      <c r="D620" s="568">
        <v>29</v>
      </c>
      <c r="E620" s="568">
        <v>28</v>
      </c>
      <c r="F620" s="568">
        <v>24</v>
      </c>
      <c r="G620" s="530"/>
    </row>
    <row r="621" spans="1:7" ht="62.5" thickBot="1" x14ac:dyDescent="0.4">
      <c r="A621" s="438" t="s">
        <v>79</v>
      </c>
      <c r="B621" s="578" t="s">
        <v>1435</v>
      </c>
      <c r="C621" s="449" t="s">
        <v>756</v>
      </c>
      <c r="D621" s="569">
        <v>2200</v>
      </c>
      <c r="E621" s="569">
        <v>2400</v>
      </c>
      <c r="F621" s="569">
        <v>2600</v>
      </c>
      <c r="G621" s="530"/>
    </row>
    <row r="622" spans="1:7" ht="31.5" thickBot="1" x14ac:dyDescent="0.4">
      <c r="A622" s="438" t="s">
        <v>79</v>
      </c>
      <c r="B622" s="455" t="s">
        <v>1436</v>
      </c>
      <c r="C622" s="449" t="s">
        <v>751</v>
      </c>
      <c r="D622" s="568">
        <v>10</v>
      </c>
      <c r="E622" s="568">
        <v>11</v>
      </c>
      <c r="F622" s="568">
        <v>12</v>
      </c>
      <c r="G622" s="530"/>
    </row>
    <row r="623" spans="1:7" ht="30.5" thickBot="1" x14ac:dyDescent="0.4">
      <c r="A623" s="438"/>
      <c r="B623" s="557" t="s">
        <v>1437</v>
      </c>
      <c r="C623" s="449"/>
      <c r="D623" s="563"/>
      <c r="E623" s="563"/>
      <c r="F623" s="563"/>
      <c r="G623" s="530"/>
    </row>
    <row r="624" spans="1:7" ht="47" thickBot="1" x14ac:dyDescent="0.4">
      <c r="A624" s="438" t="s">
        <v>79</v>
      </c>
      <c r="B624" s="535" t="s">
        <v>1438</v>
      </c>
      <c r="C624" s="225" t="s">
        <v>719</v>
      </c>
      <c r="D624" s="569">
        <v>1</v>
      </c>
      <c r="E624" s="569">
        <v>1</v>
      </c>
      <c r="F624" s="569">
        <v>1</v>
      </c>
      <c r="G624" s="530"/>
    </row>
    <row r="625" spans="1:7" ht="31.5" thickBot="1" x14ac:dyDescent="0.4">
      <c r="A625" s="438" t="s">
        <v>79</v>
      </c>
      <c r="B625" s="519" t="s">
        <v>1439</v>
      </c>
      <c r="C625" s="449" t="s">
        <v>756</v>
      </c>
      <c r="D625" s="564">
        <v>24</v>
      </c>
      <c r="E625" s="564">
        <v>24</v>
      </c>
      <c r="F625" s="564">
        <v>24</v>
      </c>
      <c r="G625" s="530"/>
    </row>
    <row r="626" spans="1:7" ht="30.5" thickBot="1" x14ac:dyDescent="0.4">
      <c r="A626" s="438"/>
      <c r="B626" s="467" t="s">
        <v>1440</v>
      </c>
      <c r="C626" s="529"/>
      <c r="D626" s="579"/>
      <c r="E626" s="579"/>
      <c r="F626" s="579"/>
      <c r="G626" s="441" t="s">
        <v>410</v>
      </c>
    </row>
    <row r="627" spans="1:7" ht="78" thickBot="1" x14ac:dyDescent="0.4">
      <c r="A627" s="438" t="s">
        <v>897</v>
      </c>
      <c r="B627" s="488" t="s">
        <v>1441</v>
      </c>
      <c r="C627" s="449" t="s">
        <v>729</v>
      </c>
      <c r="D627" s="569">
        <v>25.9</v>
      </c>
      <c r="E627" s="569">
        <v>26.4</v>
      </c>
      <c r="F627" s="570">
        <v>28</v>
      </c>
      <c r="G627" s="530"/>
    </row>
    <row r="628" spans="1:7" ht="78" thickBot="1" x14ac:dyDescent="0.4">
      <c r="A628" s="438" t="s">
        <v>897</v>
      </c>
      <c r="B628" s="488" t="s">
        <v>1593</v>
      </c>
      <c r="C628" s="449" t="s">
        <v>729</v>
      </c>
      <c r="D628" s="637" t="s">
        <v>1594</v>
      </c>
      <c r="E628" s="570" t="s">
        <v>1595</v>
      </c>
      <c r="F628" s="570" t="s">
        <v>1596</v>
      </c>
      <c r="G628" s="530"/>
    </row>
    <row r="629" spans="1:7" ht="31.5" thickBot="1" x14ac:dyDescent="0.4">
      <c r="A629" s="438" t="s">
        <v>897</v>
      </c>
      <c r="B629" s="394" t="s">
        <v>861</v>
      </c>
      <c r="C629" s="225" t="s">
        <v>719</v>
      </c>
      <c r="D629" s="224">
        <v>12</v>
      </c>
      <c r="E629" s="569">
        <v>15</v>
      </c>
      <c r="F629" s="569">
        <v>18</v>
      </c>
      <c r="G629" s="530"/>
    </row>
    <row r="630" spans="1:7" ht="62.5" thickBot="1" x14ac:dyDescent="0.4">
      <c r="A630" s="438" t="s">
        <v>79</v>
      </c>
      <c r="B630" s="488" t="s">
        <v>1442</v>
      </c>
      <c r="C630" s="449" t="s">
        <v>729</v>
      </c>
      <c r="D630" s="570" t="s">
        <v>1597</v>
      </c>
      <c r="E630" s="570" t="s">
        <v>1598</v>
      </c>
      <c r="F630" s="570" t="s">
        <v>1599</v>
      </c>
      <c r="G630" s="530"/>
    </row>
    <row r="631" spans="1:7" ht="16" thickBot="1" x14ac:dyDescent="0.4">
      <c r="A631" s="438"/>
      <c r="B631" s="501" t="s">
        <v>1443</v>
      </c>
      <c r="C631" s="449"/>
      <c r="D631" s="563"/>
      <c r="E631" s="563"/>
      <c r="F631" s="563"/>
      <c r="G631" s="530"/>
    </row>
    <row r="632" spans="1:7" ht="16" thickBot="1" x14ac:dyDescent="0.4">
      <c r="A632" s="438" t="s">
        <v>79</v>
      </c>
      <c r="B632" s="455" t="s">
        <v>1444</v>
      </c>
      <c r="C632" s="449" t="s">
        <v>756</v>
      </c>
      <c r="D632" s="569">
        <v>32</v>
      </c>
      <c r="E632" s="569">
        <v>32</v>
      </c>
      <c r="F632" s="569">
        <v>32</v>
      </c>
      <c r="G632" s="530"/>
    </row>
    <row r="633" spans="1:7" ht="31.5" thickBot="1" x14ac:dyDescent="0.4">
      <c r="A633" s="438" t="s">
        <v>79</v>
      </c>
      <c r="B633" s="638" t="s">
        <v>1445</v>
      </c>
      <c r="C633" s="449" t="s">
        <v>751</v>
      </c>
      <c r="D633" s="569">
        <v>6</v>
      </c>
      <c r="E633" s="569">
        <v>6</v>
      </c>
      <c r="F633" s="569">
        <v>6</v>
      </c>
      <c r="G633" s="530"/>
    </row>
    <row r="634" spans="1:7" ht="47" thickBot="1" x14ac:dyDescent="0.4">
      <c r="A634" s="438" t="s">
        <v>79</v>
      </c>
      <c r="B634" s="480" t="s">
        <v>1600</v>
      </c>
      <c r="C634" s="449" t="s">
        <v>756</v>
      </c>
      <c r="D634" s="569" t="s">
        <v>1601</v>
      </c>
      <c r="E634" s="569" t="s">
        <v>1602</v>
      </c>
      <c r="F634" s="569" t="s">
        <v>1603</v>
      </c>
      <c r="G634" s="530"/>
    </row>
    <row r="635" spans="1:7" ht="78" thickBot="1" x14ac:dyDescent="0.4">
      <c r="A635" s="438" t="s">
        <v>79</v>
      </c>
      <c r="B635" s="580" t="s">
        <v>1446</v>
      </c>
      <c r="C635" s="449" t="s">
        <v>751</v>
      </c>
      <c r="D635" s="569">
        <v>13</v>
      </c>
      <c r="E635" s="569">
        <v>14</v>
      </c>
      <c r="F635" s="569">
        <v>14</v>
      </c>
      <c r="G635" s="530"/>
    </row>
    <row r="636" spans="1:7" ht="47" thickBot="1" x14ac:dyDescent="0.4">
      <c r="A636" s="438" t="s">
        <v>79</v>
      </c>
      <c r="B636" s="460" t="s">
        <v>1447</v>
      </c>
      <c r="C636" s="449" t="s">
        <v>751</v>
      </c>
      <c r="D636" s="569">
        <v>16</v>
      </c>
      <c r="E636" s="569">
        <v>17</v>
      </c>
      <c r="F636" s="569">
        <v>17</v>
      </c>
      <c r="G636" s="530"/>
    </row>
    <row r="637" spans="1:7" ht="31.5" thickBot="1" x14ac:dyDescent="0.4">
      <c r="A637" s="438" t="s">
        <v>79</v>
      </c>
      <c r="B637" s="460" t="s">
        <v>1448</v>
      </c>
      <c r="C637" s="449" t="s">
        <v>751</v>
      </c>
      <c r="D637" s="563">
        <v>6</v>
      </c>
      <c r="E637" s="563">
        <v>7</v>
      </c>
      <c r="F637" s="563">
        <v>7</v>
      </c>
      <c r="G637" s="530"/>
    </row>
    <row r="638" spans="1:7" ht="62.5" thickBot="1" x14ac:dyDescent="0.4">
      <c r="A638" s="438" t="s">
        <v>79</v>
      </c>
      <c r="B638" s="460" t="s">
        <v>1449</v>
      </c>
      <c r="C638" s="449" t="s">
        <v>756</v>
      </c>
      <c r="D638" s="563">
        <v>24</v>
      </c>
      <c r="E638" s="563">
        <v>25</v>
      </c>
      <c r="F638" s="563">
        <v>26</v>
      </c>
      <c r="G638" s="530"/>
    </row>
    <row r="639" spans="1:7" ht="75.5" thickBot="1" x14ac:dyDescent="0.4">
      <c r="A639" s="438"/>
      <c r="B639" s="467" t="s">
        <v>1450</v>
      </c>
      <c r="C639" s="449"/>
      <c r="D639" s="563"/>
      <c r="E639" s="563"/>
      <c r="F639" s="563"/>
      <c r="G639" s="530"/>
    </row>
    <row r="640" spans="1:7" ht="31.5" thickBot="1" x14ac:dyDescent="0.4">
      <c r="A640" s="438" t="s">
        <v>897</v>
      </c>
      <c r="B640" s="581" t="s">
        <v>864</v>
      </c>
      <c r="C640" s="449" t="s">
        <v>749</v>
      </c>
      <c r="D640" s="569">
        <v>14.95</v>
      </c>
      <c r="E640" s="569">
        <v>14.97</v>
      </c>
      <c r="F640" s="582">
        <v>14.99</v>
      </c>
      <c r="G640" s="530"/>
    </row>
    <row r="641" spans="1:7" ht="31.5" thickBot="1" x14ac:dyDescent="0.4">
      <c r="A641" s="508" t="s">
        <v>897</v>
      </c>
      <c r="B641" s="394" t="s">
        <v>865</v>
      </c>
      <c r="C641" s="531" t="s">
        <v>749</v>
      </c>
      <c r="D641" s="583">
        <v>14.4</v>
      </c>
      <c r="E641" s="583">
        <v>14.45</v>
      </c>
      <c r="F641" s="583">
        <v>14.55</v>
      </c>
      <c r="G641" s="543"/>
    </row>
    <row r="642" spans="1:7" ht="75.5" thickBot="1" x14ac:dyDescent="0.4">
      <c r="A642" s="438"/>
      <c r="B642" s="557" t="s">
        <v>1451</v>
      </c>
      <c r="C642" s="449"/>
      <c r="D642" s="563"/>
      <c r="E642" s="563"/>
      <c r="F642" s="563"/>
      <c r="G642" s="530"/>
    </row>
    <row r="643" spans="1:7" ht="16" thickBot="1" x14ac:dyDescent="0.4">
      <c r="A643" s="438" t="s">
        <v>79</v>
      </c>
      <c r="B643" s="535" t="s">
        <v>1452</v>
      </c>
      <c r="C643" s="449" t="s">
        <v>756</v>
      </c>
      <c r="D643" s="569">
        <v>12.5</v>
      </c>
      <c r="E643" s="569">
        <v>12.5</v>
      </c>
      <c r="F643" s="569">
        <v>12.5</v>
      </c>
      <c r="G643" s="530"/>
    </row>
    <row r="644" spans="1:7" ht="31.5" thickBot="1" x14ac:dyDescent="0.4">
      <c r="A644" s="438" t="s">
        <v>79</v>
      </c>
      <c r="B644" s="535" t="s">
        <v>1453</v>
      </c>
      <c r="C644" s="449" t="s">
        <v>719</v>
      </c>
      <c r="D644" s="569">
        <v>4</v>
      </c>
      <c r="E644" s="569">
        <v>4</v>
      </c>
      <c r="F644" s="569">
        <v>4</v>
      </c>
      <c r="G644" s="530"/>
    </row>
    <row r="645" spans="1:7" ht="15.5" thickBot="1" x14ac:dyDescent="0.4">
      <c r="A645" s="866" t="s">
        <v>1454</v>
      </c>
      <c r="B645" s="867"/>
      <c r="C645" s="867"/>
      <c r="D645" s="867"/>
      <c r="E645" s="867"/>
      <c r="F645" s="867"/>
      <c r="G645" s="868"/>
    </row>
    <row r="646" spans="1:7" ht="16" thickBot="1" x14ac:dyDescent="0.4">
      <c r="A646" s="438"/>
      <c r="B646" s="439" t="s">
        <v>1455</v>
      </c>
      <c r="C646" s="529"/>
      <c r="D646" s="529"/>
      <c r="E646" s="529"/>
      <c r="F646" s="529"/>
      <c r="G646" s="441" t="s">
        <v>1456</v>
      </c>
    </row>
    <row r="647" spans="1:7" ht="31.5" thickBot="1" x14ac:dyDescent="0.4">
      <c r="A647" s="438" t="s">
        <v>79</v>
      </c>
      <c r="B647" s="451" t="s">
        <v>1457</v>
      </c>
      <c r="C647" s="449" t="s">
        <v>751</v>
      </c>
      <c r="D647" s="440">
        <v>3600</v>
      </c>
      <c r="E647" s="440">
        <v>3700</v>
      </c>
      <c r="F647" s="440">
        <v>3800</v>
      </c>
      <c r="G647" s="449"/>
    </row>
    <row r="648" spans="1:7" ht="30.5" thickBot="1" x14ac:dyDescent="0.4">
      <c r="A648" s="438"/>
      <c r="B648" s="448" t="s">
        <v>1458</v>
      </c>
      <c r="C648" s="449"/>
      <c r="D648" s="440"/>
      <c r="E648" s="440"/>
      <c r="F648" s="440"/>
      <c r="G648" s="449"/>
    </row>
    <row r="649" spans="1:7" ht="31.5" thickBot="1" x14ac:dyDescent="0.4">
      <c r="A649" s="438" t="s">
        <v>79</v>
      </c>
      <c r="B649" s="584" t="s">
        <v>1459</v>
      </c>
      <c r="C649" s="449" t="s">
        <v>719</v>
      </c>
      <c r="D649" s="440">
        <v>3</v>
      </c>
      <c r="E649" s="440">
        <v>3</v>
      </c>
      <c r="F649" s="440">
        <v>4</v>
      </c>
      <c r="G649" s="449"/>
    </row>
    <row r="650" spans="1:7" ht="31.5" thickBot="1" x14ac:dyDescent="0.4">
      <c r="A650" s="438" t="s">
        <v>79</v>
      </c>
      <c r="B650" s="585" t="s">
        <v>1460</v>
      </c>
      <c r="C650" s="449" t="s">
        <v>719</v>
      </c>
      <c r="D650" s="440">
        <v>2</v>
      </c>
      <c r="E650" s="440">
        <v>2</v>
      </c>
      <c r="F650" s="440">
        <v>2</v>
      </c>
      <c r="G650" s="449"/>
    </row>
    <row r="651" spans="1:7" ht="31.5" thickBot="1" x14ac:dyDescent="0.4">
      <c r="A651" s="438" t="s">
        <v>79</v>
      </c>
      <c r="B651" s="585" t="s">
        <v>1461</v>
      </c>
      <c r="C651" s="449" t="s">
        <v>719</v>
      </c>
      <c r="D651" s="449">
        <v>150</v>
      </c>
      <c r="E651" s="449">
        <v>200</v>
      </c>
      <c r="F651" s="449">
        <v>250</v>
      </c>
      <c r="G651" s="449"/>
    </row>
    <row r="652" spans="1:7" ht="45.5" thickBot="1" x14ac:dyDescent="0.4">
      <c r="A652" s="438"/>
      <c r="B652" s="448" t="s">
        <v>1462</v>
      </c>
      <c r="C652" s="449"/>
      <c r="D652" s="449"/>
      <c r="E652" s="449"/>
      <c r="F652" s="449"/>
      <c r="G652" s="449"/>
    </row>
    <row r="653" spans="1:7" ht="31.5" thickBot="1" x14ac:dyDescent="0.4">
      <c r="A653" s="438" t="s">
        <v>79</v>
      </c>
      <c r="B653" s="586" t="s">
        <v>1463</v>
      </c>
      <c r="C653" s="449" t="s">
        <v>751</v>
      </c>
      <c r="D653" s="449">
        <v>50</v>
      </c>
      <c r="E653" s="449">
        <v>60</v>
      </c>
      <c r="F653" s="449">
        <v>70</v>
      </c>
      <c r="G653" s="449"/>
    </row>
    <row r="654" spans="1:7" ht="16" thickBot="1" x14ac:dyDescent="0.4">
      <c r="A654" s="438" t="s">
        <v>79</v>
      </c>
      <c r="B654" s="585" t="s">
        <v>1464</v>
      </c>
      <c r="C654" s="449" t="s">
        <v>751</v>
      </c>
      <c r="D654" s="449">
        <v>30</v>
      </c>
      <c r="E654" s="449">
        <v>35</v>
      </c>
      <c r="F654" s="449">
        <v>40</v>
      </c>
      <c r="G654" s="449"/>
    </row>
    <row r="655" spans="1:7" ht="30.5" thickBot="1" x14ac:dyDescent="0.4">
      <c r="A655" s="438"/>
      <c r="B655" s="448" t="s">
        <v>1465</v>
      </c>
      <c r="C655" s="449"/>
      <c r="D655" s="449"/>
      <c r="E655" s="449"/>
      <c r="F655" s="449"/>
      <c r="G655" s="449"/>
    </row>
    <row r="656" spans="1:7" ht="47" thickBot="1" x14ac:dyDescent="0.4">
      <c r="A656" s="438" t="s">
        <v>79</v>
      </c>
      <c r="B656" s="587" t="s">
        <v>1466</v>
      </c>
      <c r="C656" s="449" t="s">
        <v>751</v>
      </c>
      <c r="D656" s="449">
        <v>25</v>
      </c>
      <c r="E656" s="449">
        <v>25</v>
      </c>
      <c r="F656" s="449">
        <v>30</v>
      </c>
      <c r="G656" s="449"/>
    </row>
    <row r="657" spans="1:7" ht="30" customHeight="1" thickBot="1" x14ac:dyDescent="0.4">
      <c r="A657" s="438" t="s">
        <v>79</v>
      </c>
      <c r="B657" s="663" t="s">
        <v>1621</v>
      </c>
      <c r="C657" s="449" t="s">
        <v>719</v>
      </c>
      <c r="D657" s="449">
        <v>1</v>
      </c>
      <c r="E657" s="449"/>
      <c r="F657" s="449"/>
      <c r="G657" s="449"/>
    </row>
    <row r="658" spans="1:7" ht="31.5" thickBot="1" x14ac:dyDescent="0.4">
      <c r="A658" s="438" t="s">
        <v>79</v>
      </c>
      <c r="B658" s="588" t="s">
        <v>1467</v>
      </c>
      <c r="C658" s="449" t="s">
        <v>756</v>
      </c>
      <c r="D658" s="449">
        <v>20</v>
      </c>
      <c r="E658" s="449">
        <v>25</v>
      </c>
      <c r="F658" s="449">
        <v>30</v>
      </c>
      <c r="G658" s="449"/>
    </row>
    <row r="659" spans="1:7" ht="31.5" thickBot="1" x14ac:dyDescent="0.4">
      <c r="A659" s="438" t="s">
        <v>79</v>
      </c>
      <c r="B659" s="589" t="s">
        <v>1468</v>
      </c>
      <c r="C659" s="449" t="s">
        <v>751</v>
      </c>
      <c r="D659" s="449">
        <v>2</v>
      </c>
      <c r="E659" s="449">
        <v>2</v>
      </c>
      <c r="F659" s="449">
        <v>2</v>
      </c>
      <c r="G659" s="449"/>
    </row>
    <row r="660" spans="1:7" ht="62.5" thickBot="1" x14ac:dyDescent="0.4">
      <c r="A660" s="438"/>
      <c r="B660" s="439" t="s">
        <v>1469</v>
      </c>
      <c r="C660" s="529"/>
      <c r="D660" s="529"/>
      <c r="E660" s="529"/>
      <c r="F660" s="529"/>
      <c r="G660" s="441" t="s">
        <v>1470</v>
      </c>
    </row>
    <row r="661" spans="1:7" ht="31.5" thickBot="1" x14ac:dyDescent="0.4">
      <c r="A661" s="438" t="s">
        <v>897</v>
      </c>
      <c r="B661" s="590" t="s">
        <v>775</v>
      </c>
      <c r="C661" s="449" t="s">
        <v>719</v>
      </c>
      <c r="D661" s="440">
        <v>110</v>
      </c>
      <c r="E661" s="440">
        <v>115</v>
      </c>
      <c r="F661" s="440">
        <v>120</v>
      </c>
      <c r="G661" s="449"/>
    </row>
    <row r="662" spans="1:7" ht="47" thickBot="1" x14ac:dyDescent="0.4">
      <c r="A662" s="438" t="s">
        <v>897</v>
      </c>
      <c r="B662" s="586" t="s">
        <v>1471</v>
      </c>
      <c r="C662" s="449" t="s">
        <v>751</v>
      </c>
      <c r="D662" s="440">
        <v>140</v>
      </c>
      <c r="E662" s="440">
        <v>145</v>
      </c>
      <c r="F662" s="440">
        <v>150</v>
      </c>
      <c r="G662" s="449"/>
    </row>
    <row r="663" spans="1:7" ht="45.5" thickBot="1" x14ac:dyDescent="0.4">
      <c r="A663" s="438"/>
      <c r="B663" s="448" t="s">
        <v>1472</v>
      </c>
      <c r="C663" s="449"/>
      <c r="D663" s="440"/>
      <c r="E663" s="440"/>
      <c r="F663" s="440"/>
      <c r="G663" s="449"/>
    </row>
    <row r="664" spans="1:7" ht="47" thickBot="1" x14ac:dyDescent="0.4">
      <c r="A664" s="438" t="s">
        <v>79</v>
      </c>
      <c r="B664" s="591" t="s">
        <v>1473</v>
      </c>
      <c r="C664" s="449" t="s">
        <v>751</v>
      </c>
      <c r="D664" s="449">
        <v>110</v>
      </c>
      <c r="E664" s="449">
        <v>110</v>
      </c>
      <c r="F664" s="449">
        <v>110</v>
      </c>
      <c r="G664" s="449"/>
    </row>
    <row r="665" spans="1:7" ht="54" customHeight="1" thickBot="1" x14ac:dyDescent="0.4">
      <c r="A665" s="438" t="s">
        <v>79</v>
      </c>
      <c r="B665" s="591" t="s">
        <v>1474</v>
      </c>
      <c r="C665" s="449" t="s">
        <v>751</v>
      </c>
      <c r="D665" s="449" t="s">
        <v>1648</v>
      </c>
      <c r="E665" s="449" t="s">
        <v>1648</v>
      </c>
      <c r="F665" s="449" t="s">
        <v>1648</v>
      </c>
      <c r="G665" s="449"/>
    </row>
    <row r="666" spans="1:7" ht="31.5" thickBot="1" x14ac:dyDescent="0.4">
      <c r="A666" s="438" t="s">
        <v>79</v>
      </c>
      <c r="B666" s="591" t="s">
        <v>1475</v>
      </c>
      <c r="C666" s="449" t="s">
        <v>729</v>
      </c>
      <c r="D666" s="449">
        <v>70</v>
      </c>
      <c r="E666" s="449">
        <v>70</v>
      </c>
      <c r="F666" s="449">
        <v>70</v>
      </c>
      <c r="G666" s="449"/>
    </row>
    <row r="667" spans="1:7" ht="39" customHeight="1" thickBot="1" x14ac:dyDescent="0.4">
      <c r="A667" s="438" t="s">
        <v>79</v>
      </c>
      <c r="B667" s="591" t="s">
        <v>1476</v>
      </c>
      <c r="C667" s="449" t="s">
        <v>751</v>
      </c>
      <c r="D667" s="449">
        <v>1</v>
      </c>
      <c r="E667" s="449">
        <v>1</v>
      </c>
      <c r="F667" s="449">
        <v>1</v>
      </c>
      <c r="G667" s="449"/>
    </row>
    <row r="668" spans="1:7" ht="30.5" thickBot="1" x14ac:dyDescent="0.4">
      <c r="A668" s="438"/>
      <c r="B668" s="448" t="s">
        <v>1477</v>
      </c>
      <c r="C668" s="449"/>
      <c r="D668" s="440"/>
      <c r="E668" s="440"/>
      <c r="F668" s="440"/>
      <c r="G668" s="449"/>
    </row>
    <row r="669" spans="1:7" ht="31.5" thickBot="1" x14ac:dyDescent="0.4">
      <c r="A669" s="438" t="s">
        <v>79</v>
      </c>
      <c r="B669" s="592" t="s">
        <v>1649</v>
      </c>
      <c r="C669" s="449" t="s">
        <v>729</v>
      </c>
      <c r="D669" s="440">
        <v>3</v>
      </c>
      <c r="E669" s="440">
        <v>3</v>
      </c>
      <c r="F669" s="440">
        <v>3</v>
      </c>
      <c r="G669" s="449"/>
    </row>
    <row r="670" spans="1:7" ht="47" thickBot="1" x14ac:dyDescent="0.4">
      <c r="A670" s="438" t="s">
        <v>79</v>
      </c>
      <c r="B670" s="593" t="s">
        <v>1478</v>
      </c>
      <c r="C670" s="449" t="s">
        <v>756</v>
      </c>
      <c r="D670" s="553" t="s">
        <v>1650</v>
      </c>
      <c r="E670" s="553" t="s">
        <v>1651</v>
      </c>
      <c r="F670" s="553" t="s">
        <v>1652</v>
      </c>
      <c r="G670" s="449"/>
    </row>
    <row r="671" spans="1:7" ht="31.5" thickBot="1" x14ac:dyDescent="0.4">
      <c r="A671" s="438" t="s">
        <v>79</v>
      </c>
      <c r="B671" s="594" t="s">
        <v>1653</v>
      </c>
      <c r="C671" s="449" t="s">
        <v>719</v>
      </c>
      <c r="D671" s="553">
        <v>2</v>
      </c>
      <c r="E671" s="553">
        <v>3</v>
      </c>
      <c r="F671" s="553">
        <v>3</v>
      </c>
      <c r="G671" s="449"/>
    </row>
    <row r="672" spans="1:7" ht="30.5" thickBot="1" x14ac:dyDescent="0.4">
      <c r="A672" s="438"/>
      <c r="B672" s="448" t="s">
        <v>1479</v>
      </c>
      <c r="C672" s="449"/>
      <c r="D672" s="440"/>
      <c r="E672" s="440"/>
      <c r="F672" s="440"/>
      <c r="G672" s="449"/>
    </row>
    <row r="673" spans="1:7" ht="16" thickBot="1" x14ac:dyDescent="0.4">
      <c r="A673" s="438" t="s">
        <v>79</v>
      </c>
      <c r="B673" s="451" t="s">
        <v>1480</v>
      </c>
      <c r="C673" s="449" t="s">
        <v>751</v>
      </c>
      <c r="D673" s="440"/>
      <c r="E673" s="440"/>
      <c r="F673" s="440"/>
      <c r="G673" s="449"/>
    </row>
    <row r="674" spans="1:7" ht="135.5" thickBot="1" x14ac:dyDescent="0.4">
      <c r="A674" s="438"/>
      <c r="B674" s="467" t="s">
        <v>1481</v>
      </c>
      <c r="C674" s="529"/>
      <c r="D674" s="529"/>
      <c r="E674" s="529"/>
      <c r="F674" s="529"/>
      <c r="G674" s="441"/>
    </row>
    <row r="675" spans="1:7" ht="30.5" thickBot="1" x14ac:dyDescent="0.4">
      <c r="A675" s="438"/>
      <c r="B675" s="510" t="s">
        <v>1482</v>
      </c>
      <c r="C675" s="449"/>
      <c r="D675" s="440"/>
      <c r="E675" s="440"/>
      <c r="F675" s="440"/>
      <c r="G675" s="530"/>
    </row>
    <row r="676" spans="1:7" ht="16" thickBot="1" x14ac:dyDescent="0.4">
      <c r="A676" s="438" t="s">
        <v>79</v>
      </c>
      <c r="B676" s="519" t="s">
        <v>1483</v>
      </c>
      <c r="C676" s="449" t="s">
        <v>751</v>
      </c>
      <c r="D676" s="440">
        <v>20</v>
      </c>
      <c r="E676" s="440">
        <v>20</v>
      </c>
      <c r="F676" s="440">
        <v>20</v>
      </c>
      <c r="G676" s="530"/>
    </row>
    <row r="677" spans="1:7" ht="30.5" thickBot="1" x14ac:dyDescent="0.4">
      <c r="A677" s="438"/>
      <c r="B677" s="510" t="s">
        <v>1618</v>
      </c>
      <c r="C677" s="449"/>
      <c r="D677" s="440"/>
      <c r="E677" s="440"/>
      <c r="F677" s="440"/>
      <c r="G677" s="530"/>
    </row>
    <row r="678" spans="1:7" ht="31.5" thickBot="1" x14ac:dyDescent="0.4">
      <c r="A678" s="438" t="s">
        <v>79</v>
      </c>
      <c r="B678" s="519" t="s">
        <v>1619</v>
      </c>
      <c r="C678" s="449" t="s">
        <v>751</v>
      </c>
      <c r="D678" s="440">
        <v>9</v>
      </c>
      <c r="E678" s="440">
        <v>10</v>
      </c>
      <c r="F678" s="440">
        <v>10</v>
      </c>
      <c r="G678" s="530"/>
    </row>
    <row r="679" spans="1:7" ht="16.25" customHeight="1" thickBot="1" x14ac:dyDescent="0.4">
      <c r="A679" s="866" t="s">
        <v>1484</v>
      </c>
      <c r="B679" s="867"/>
      <c r="C679" s="867"/>
      <c r="D679" s="867"/>
      <c r="E679" s="867"/>
      <c r="F679" s="867"/>
      <c r="G679" s="868"/>
    </row>
    <row r="680" spans="1:7" ht="30.5" thickBot="1" x14ac:dyDescent="0.4">
      <c r="A680" s="438"/>
      <c r="B680" s="467" t="s">
        <v>1485</v>
      </c>
      <c r="C680" s="529"/>
      <c r="D680" s="529"/>
      <c r="E680" s="529"/>
      <c r="F680" s="529"/>
      <c r="G680" s="441" t="s">
        <v>108</v>
      </c>
    </row>
    <row r="681" spans="1:7" ht="47" thickBot="1" x14ac:dyDescent="0.4">
      <c r="A681" s="438" t="s">
        <v>897</v>
      </c>
      <c r="B681" s="451" t="s">
        <v>1486</v>
      </c>
      <c r="C681" s="449" t="s">
        <v>729</v>
      </c>
      <c r="D681" s="443">
        <v>97</v>
      </c>
      <c r="E681" s="443">
        <v>98</v>
      </c>
      <c r="F681" s="443">
        <v>98</v>
      </c>
      <c r="G681" s="449"/>
    </row>
    <row r="682" spans="1:7" ht="45.5" thickBot="1" x14ac:dyDescent="0.4">
      <c r="A682" s="438"/>
      <c r="B682" s="448" t="s">
        <v>1487</v>
      </c>
      <c r="C682" s="449"/>
      <c r="D682" s="433"/>
      <c r="E682" s="433"/>
      <c r="F682" s="433"/>
      <c r="G682" s="449"/>
    </row>
    <row r="683" spans="1:7" ht="31.5" thickBot="1" x14ac:dyDescent="0.4">
      <c r="A683" s="438" t="s">
        <v>79</v>
      </c>
      <c r="B683" s="595" t="s">
        <v>1488</v>
      </c>
      <c r="C683" s="270" t="s">
        <v>1489</v>
      </c>
      <c r="D683" s="440">
        <v>3550</v>
      </c>
      <c r="E683" s="433">
        <v>3350</v>
      </c>
      <c r="F683" s="433">
        <v>3160</v>
      </c>
      <c r="G683" s="530"/>
    </row>
    <row r="684" spans="1:7" ht="16" thickBot="1" x14ac:dyDescent="0.4">
      <c r="A684" s="438" t="s">
        <v>79</v>
      </c>
      <c r="B684" s="473" t="s">
        <v>1490</v>
      </c>
      <c r="C684" s="440" t="s">
        <v>756</v>
      </c>
      <c r="D684" s="440">
        <v>1365</v>
      </c>
      <c r="E684" s="433">
        <v>1350</v>
      </c>
      <c r="F684" s="433">
        <v>1337</v>
      </c>
      <c r="G684" s="530"/>
    </row>
    <row r="685" spans="1:7" ht="47" thickBot="1" x14ac:dyDescent="0.4">
      <c r="A685" s="438" t="s">
        <v>79</v>
      </c>
      <c r="B685" s="596" t="s">
        <v>1491</v>
      </c>
      <c r="C685" s="440" t="s">
        <v>756</v>
      </c>
      <c r="D685" s="433">
        <v>35</v>
      </c>
      <c r="E685" s="433">
        <v>35</v>
      </c>
      <c r="F685" s="433">
        <v>35</v>
      </c>
      <c r="G685" s="530"/>
    </row>
    <row r="686" spans="1:7" ht="30.5" thickBot="1" x14ac:dyDescent="0.4">
      <c r="A686" s="438"/>
      <c r="B686" s="557" t="s">
        <v>1492</v>
      </c>
      <c r="C686" s="440"/>
      <c r="D686" s="440"/>
      <c r="E686" s="440"/>
      <c r="F686" s="440"/>
      <c r="G686" s="530"/>
    </row>
    <row r="687" spans="1:7" ht="16" thickBot="1" x14ac:dyDescent="0.4">
      <c r="A687" s="438" t="s">
        <v>79</v>
      </c>
      <c r="B687" s="595" t="s">
        <v>1493</v>
      </c>
      <c r="C687" s="225" t="s">
        <v>756</v>
      </c>
      <c r="D687" s="440">
        <v>9500</v>
      </c>
      <c r="E687" s="433">
        <v>9500</v>
      </c>
      <c r="F687" s="433">
        <v>9500</v>
      </c>
      <c r="G687" s="530"/>
    </row>
    <row r="688" spans="1:7" ht="45.5" thickBot="1" x14ac:dyDescent="0.4">
      <c r="A688" s="465"/>
      <c r="B688" s="597" t="s">
        <v>1494</v>
      </c>
      <c r="C688" s="598"/>
      <c r="D688" s="302"/>
      <c r="E688" s="302" t="s">
        <v>577</v>
      </c>
      <c r="F688" s="302"/>
      <c r="G688" s="599"/>
    </row>
    <row r="689" spans="1:7" ht="16" thickBot="1" x14ac:dyDescent="0.4">
      <c r="A689" s="438" t="s">
        <v>79</v>
      </c>
      <c r="B689" s="519" t="s">
        <v>1495</v>
      </c>
      <c r="C689" s="449" t="s">
        <v>756</v>
      </c>
      <c r="D689" s="452">
        <v>34</v>
      </c>
      <c r="E689" s="452">
        <v>34</v>
      </c>
      <c r="F689" s="452">
        <v>34</v>
      </c>
      <c r="G689" s="530"/>
    </row>
    <row r="690" spans="1:7" ht="31.5" thickBot="1" x14ac:dyDescent="0.4">
      <c r="A690" s="438" t="s">
        <v>79</v>
      </c>
      <c r="B690" s="473" t="s">
        <v>1496</v>
      </c>
      <c r="C690" s="449" t="s">
        <v>756</v>
      </c>
      <c r="D690" s="452">
        <v>34</v>
      </c>
      <c r="E690" s="452">
        <v>34</v>
      </c>
      <c r="F690" s="452">
        <v>34</v>
      </c>
      <c r="G690" s="530"/>
    </row>
    <row r="691" spans="1:7" ht="30.5" thickBot="1" x14ac:dyDescent="0.4">
      <c r="A691" s="438"/>
      <c r="B691" s="557" t="s">
        <v>1497</v>
      </c>
      <c r="C691" s="449"/>
      <c r="D691" s="433"/>
      <c r="E691" s="433"/>
      <c r="F691" s="433"/>
      <c r="G691" s="530"/>
    </row>
    <row r="692" spans="1:7" ht="16" thickBot="1" x14ac:dyDescent="0.4">
      <c r="A692" s="438" t="s">
        <v>79</v>
      </c>
      <c r="B692" s="519" t="s">
        <v>1495</v>
      </c>
      <c r="C692" s="449" t="s">
        <v>756</v>
      </c>
      <c r="D692" s="452">
        <v>140</v>
      </c>
      <c r="E692" s="452">
        <v>160</v>
      </c>
      <c r="F692" s="452">
        <v>180</v>
      </c>
      <c r="G692" s="530"/>
    </row>
    <row r="693" spans="1:7" ht="31.5" thickBot="1" x14ac:dyDescent="0.4">
      <c r="A693" s="438" t="s">
        <v>79</v>
      </c>
      <c r="B693" s="519" t="s">
        <v>1498</v>
      </c>
      <c r="C693" s="449" t="s">
        <v>756</v>
      </c>
      <c r="D693" s="452">
        <v>60</v>
      </c>
      <c r="E693" s="452">
        <v>64</v>
      </c>
      <c r="F693" s="452">
        <v>68</v>
      </c>
      <c r="G693" s="530"/>
    </row>
    <row r="694" spans="1:7" ht="30.5" thickBot="1" x14ac:dyDescent="0.4">
      <c r="A694" s="438"/>
      <c r="B694" s="557" t="s">
        <v>1499</v>
      </c>
      <c r="C694" s="449"/>
      <c r="D694" s="433"/>
      <c r="E694" s="433"/>
      <c r="F694" s="433"/>
      <c r="G694" s="530"/>
    </row>
    <row r="695" spans="1:7" ht="16" thickBot="1" x14ac:dyDescent="0.4">
      <c r="A695" s="438" t="s">
        <v>79</v>
      </c>
      <c r="B695" s="519" t="s">
        <v>1500</v>
      </c>
      <c r="C695" s="449" t="s">
        <v>756</v>
      </c>
      <c r="D695" s="452">
        <v>2000</v>
      </c>
      <c r="E695" s="452">
        <v>2000</v>
      </c>
      <c r="F695" s="452">
        <v>2000</v>
      </c>
      <c r="G695" s="530"/>
    </row>
    <row r="696" spans="1:7" ht="30.5" thickBot="1" x14ac:dyDescent="0.4">
      <c r="A696" s="438"/>
      <c r="B696" s="557" t="s">
        <v>1501</v>
      </c>
      <c r="C696" s="449"/>
      <c r="D696" s="452"/>
      <c r="E696" s="452"/>
      <c r="F696" s="452"/>
      <c r="G696" s="530"/>
    </row>
    <row r="697" spans="1:7" ht="16" thickBot="1" x14ac:dyDescent="0.4">
      <c r="A697" s="438" t="s">
        <v>79</v>
      </c>
      <c r="B697" s="519" t="s">
        <v>1500</v>
      </c>
      <c r="C697" s="449" t="s">
        <v>756</v>
      </c>
      <c r="D697" s="452">
        <v>5955</v>
      </c>
      <c r="E697" s="452">
        <v>5980</v>
      </c>
      <c r="F697" s="452">
        <v>6095</v>
      </c>
      <c r="G697" s="530"/>
    </row>
    <row r="698" spans="1:7" ht="47" thickBot="1" x14ac:dyDescent="0.4">
      <c r="A698" s="438" t="s">
        <v>79</v>
      </c>
      <c r="B698" s="519" t="s">
        <v>1502</v>
      </c>
      <c r="C698" s="449" t="s">
        <v>756</v>
      </c>
      <c r="D698" s="452">
        <v>27</v>
      </c>
      <c r="E698" s="452">
        <v>28</v>
      </c>
      <c r="F698" s="452">
        <v>28</v>
      </c>
      <c r="G698" s="530"/>
    </row>
    <row r="699" spans="1:7" ht="60.5" thickBot="1" x14ac:dyDescent="0.4">
      <c r="A699" s="438"/>
      <c r="B699" s="557" t="s">
        <v>1503</v>
      </c>
      <c r="C699" s="449"/>
      <c r="D699" s="452"/>
      <c r="E699" s="452"/>
      <c r="F699" s="452"/>
      <c r="G699" s="530"/>
    </row>
    <row r="700" spans="1:7" ht="16" thickBot="1" x14ac:dyDescent="0.4">
      <c r="A700" s="438" t="s">
        <v>79</v>
      </c>
      <c r="B700" s="600" t="s">
        <v>1504</v>
      </c>
      <c r="C700" s="449" t="s">
        <v>751</v>
      </c>
      <c r="D700" s="452">
        <v>73</v>
      </c>
      <c r="E700" s="452">
        <v>75</v>
      </c>
      <c r="F700" s="452">
        <v>75</v>
      </c>
      <c r="G700" s="530"/>
    </row>
    <row r="701" spans="1:7" ht="47" thickBot="1" x14ac:dyDescent="0.4">
      <c r="A701" s="438" t="s">
        <v>79</v>
      </c>
      <c r="B701" s="601" t="s">
        <v>1505</v>
      </c>
      <c r="C701" s="440" t="s">
        <v>729</v>
      </c>
      <c r="D701" s="433">
        <v>76</v>
      </c>
      <c r="E701" s="433">
        <v>78</v>
      </c>
      <c r="F701" s="433">
        <v>78</v>
      </c>
      <c r="G701" s="530"/>
    </row>
    <row r="702" spans="1:7" ht="16" thickBot="1" x14ac:dyDescent="0.4">
      <c r="A702" s="438" t="s">
        <v>79</v>
      </c>
      <c r="B702" s="486" t="s">
        <v>1506</v>
      </c>
      <c r="C702" s="449" t="s">
        <v>751</v>
      </c>
      <c r="D702" s="452">
        <v>21</v>
      </c>
      <c r="E702" s="452">
        <v>22</v>
      </c>
      <c r="F702" s="452">
        <v>22</v>
      </c>
      <c r="G702" s="530"/>
    </row>
    <row r="703" spans="1:7" ht="30.5" thickBot="1" x14ac:dyDescent="0.4">
      <c r="A703" s="438"/>
      <c r="B703" s="602" t="s">
        <v>1507</v>
      </c>
      <c r="C703" s="440"/>
      <c r="D703" s="440"/>
      <c r="E703" s="440"/>
      <c r="F703" s="440"/>
      <c r="G703" s="530"/>
    </row>
    <row r="704" spans="1:7" ht="31.5" thickBot="1" x14ac:dyDescent="0.4">
      <c r="A704" s="438" t="s">
        <v>79</v>
      </c>
      <c r="B704" s="603" t="s">
        <v>1508</v>
      </c>
      <c r="C704" s="440" t="s">
        <v>756</v>
      </c>
      <c r="D704" s="433">
        <v>694</v>
      </c>
      <c r="E704" s="433">
        <v>702</v>
      </c>
      <c r="F704" s="433">
        <v>710</v>
      </c>
      <c r="G704" s="530"/>
    </row>
    <row r="705" spans="1:7" ht="31.5" thickBot="1" x14ac:dyDescent="0.4">
      <c r="A705" s="438" t="s">
        <v>79</v>
      </c>
      <c r="B705" s="603" t="s">
        <v>1509</v>
      </c>
      <c r="C705" s="440" t="s">
        <v>719</v>
      </c>
      <c r="D705" s="433">
        <v>0</v>
      </c>
      <c r="E705" s="433">
        <v>0</v>
      </c>
      <c r="F705" s="433">
        <v>0</v>
      </c>
      <c r="G705" s="530"/>
    </row>
    <row r="706" spans="1:7" ht="30.5" thickBot="1" x14ac:dyDescent="0.4">
      <c r="A706" s="438"/>
      <c r="B706" s="571" t="s">
        <v>1510</v>
      </c>
      <c r="C706" s="440"/>
      <c r="D706" s="433"/>
      <c r="E706" s="433"/>
      <c r="F706" s="433"/>
      <c r="G706" s="530"/>
    </row>
    <row r="707" spans="1:7" ht="47" thickBot="1" x14ac:dyDescent="0.4">
      <c r="A707" s="438" t="s">
        <v>79</v>
      </c>
      <c r="B707" s="601" t="s">
        <v>1511</v>
      </c>
      <c r="C707" s="440" t="s">
        <v>729</v>
      </c>
      <c r="D707" s="433">
        <v>97</v>
      </c>
      <c r="E707" s="433">
        <v>97</v>
      </c>
      <c r="F707" s="433">
        <v>97</v>
      </c>
      <c r="G707" s="530"/>
    </row>
    <row r="708" spans="1:7" ht="62.5" thickBot="1" x14ac:dyDescent="0.4">
      <c r="A708" s="438" t="s">
        <v>79</v>
      </c>
      <c r="B708" s="601" t="s">
        <v>1512</v>
      </c>
      <c r="C708" s="440" t="s">
        <v>729</v>
      </c>
      <c r="D708" s="433">
        <v>74</v>
      </c>
      <c r="E708" s="433">
        <v>74</v>
      </c>
      <c r="F708" s="433">
        <v>74</v>
      </c>
      <c r="G708" s="530"/>
    </row>
    <row r="709" spans="1:7" ht="31.5" thickBot="1" x14ac:dyDescent="0.4">
      <c r="A709" s="438" t="s">
        <v>79</v>
      </c>
      <c r="B709" s="601" t="s">
        <v>1513</v>
      </c>
      <c r="C709" s="440" t="s">
        <v>719</v>
      </c>
      <c r="D709" s="433">
        <v>0</v>
      </c>
      <c r="E709" s="433">
        <v>1</v>
      </c>
      <c r="F709" s="433">
        <v>0</v>
      </c>
      <c r="G709" s="530"/>
    </row>
    <row r="710" spans="1:7" ht="31.5" thickBot="1" x14ac:dyDescent="0.4">
      <c r="A710" s="438" t="s">
        <v>79</v>
      </c>
      <c r="B710" s="601" t="s">
        <v>1514</v>
      </c>
      <c r="C710" s="440" t="s">
        <v>719</v>
      </c>
      <c r="D710" s="433">
        <v>1</v>
      </c>
      <c r="E710" s="433">
        <v>1</v>
      </c>
      <c r="F710" s="433">
        <v>1</v>
      </c>
      <c r="G710" s="530"/>
    </row>
    <row r="711" spans="1:7" ht="47" thickBot="1" x14ac:dyDescent="0.4">
      <c r="A711" s="438" t="s">
        <v>79</v>
      </c>
      <c r="B711" s="603" t="s">
        <v>1515</v>
      </c>
      <c r="C711" s="440" t="s">
        <v>719</v>
      </c>
      <c r="D711" s="433">
        <v>0</v>
      </c>
      <c r="E711" s="433">
        <v>0</v>
      </c>
      <c r="F711" s="433">
        <v>0</v>
      </c>
      <c r="G711" s="530"/>
    </row>
    <row r="712" spans="1:7" ht="30.5" thickBot="1" x14ac:dyDescent="0.4">
      <c r="A712" s="438"/>
      <c r="B712" s="571" t="s">
        <v>1516</v>
      </c>
      <c r="C712" s="449"/>
      <c r="D712" s="433"/>
      <c r="E712" s="433"/>
      <c r="F712" s="433"/>
      <c r="G712" s="530"/>
    </row>
    <row r="713" spans="1:7" ht="62.5" thickBot="1" x14ac:dyDescent="0.4">
      <c r="A713" s="438" t="s">
        <v>79</v>
      </c>
      <c r="B713" s="603" t="s">
        <v>1517</v>
      </c>
      <c r="C713" s="440" t="s">
        <v>729</v>
      </c>
      <c r="D713" s="446">
        <v>99</v>
      </c>
      <c r="E713" s="446">
        <v>99</v>
      </c>
      <c r="F713" s="446">
        <v>99</v>
      </c>
      <c r="G713" s="530"/>
    </row>
    <row r="714" spans="1:7" ht="31.5" thickBot="1" x14ac:dyDescent="0.4">
      <c r="A714" s="438" t="s">
        <v>79</v>
      </c>
      <c r="B714" s="603" t="s">
        <v>1518</v>
      </c>
      <c r="C714" s="440" t="s">
        <v>719</v>
      </c>
      <c r="D714" s="433">
        <v>32</v>
      </c>
      <c r="E714" s="433">
        <v>33</v>
      </c>
      <c r="F714" s="433">
        <v>33</v>
      </c>
      <c r="G714" s="530"/>
    </row>
    <row r="715" spans="1:7" ht="31.5" thickBot="1" x14ac:dyDescent="0.4">
      <c r="A715" s="438" t="s">
        <v>79</v>
      </c>
      <c r="B715" s="603" t="s">
        <v>1519</v>
      </c>
      <c r="C715" s="433" t="s">
        <v>756</v>
      </c>
      <c r="D715" s="433">
        <v>670</v>
      </c>
      <c r="E715" s="433">
        <v>690</v>
      </c>
      <c r="F715" s="433">
        <v>700</v>
      </c>
      <c r="G715" s="571"/>
    </row>
    <row r="716" spans="1:7" ht="45.5" thickBot="1" x14ac:dyDescent="0.4">
      <c r="A716" s="438"/>
      <c r="B716" s="467" t="s">
        <v>1520</v>
      </c>
      <c r="C716" s="603"/>
      <c r="D716" s="603"/>
      <c r="E716" s="603"/>
      <c r="F716" s="603"/>
      <c r="G716" s="33" t="s">
        <v>117</v>
      </c>
    </row>
    <row r="717" spans="1:7" ht="31.5" thickBot="1" x14ac:dyDescent="0.4">
      <c r="A717" s="508" t="s">
        <v>897</v>
      </c>
      <c r="B717" s="451" t="s">
        <v>770</v>
      </c>
      <c r="C717" s="456" t="s">
        <v>756</v>
      </c>
      <c r="D717" s="456">
        <v>340</v>
      </c>
      <c r="E717" s="456">
        <v>345</v>
      </c>
      <c r="F717" s="456">
        <v>350</v>
      </c>
      <c r="G717" s="456"/>
    </row>
    <row r="718" spans="1:7" ht="60.5" thickBot="1" x14ac:dyDescent="0.4">
      <c r="A718" s="438"/>
      <c r="B718" s="557" t="s">
        <v>1521</v>
      </c>
      <c r="C718" s="449"/>
      <c r="D718" s="433"/>
      <c r="E718" s="433"/>
      <c r="F718" s="433"/>
      <c r="G718" s="530"/>
    </row>
    <row r="719" spans="1:7" ht="31.5" thickBot="1" x14ac:dyDescent="0.4">
      <c r="A719" s="438" t="s">
        <v>79</v>
      </c>
      <c r="B719" s="519" t="s">
        <v>1522</v>
      </c>
      <c r="C719" s="449" t="s">
        <v>756</v>
      </c>
      <c r="D719" s="452">
        <v>38</v>
      </c>
      <c r="E719" s="452">
        <v>40</v>
      </c>
      <c r="F719" s="452">
        <v>42</v>
      </c>
      <c r="G719" s="530"/>
    </row>
    <row r="720" spans="1:7" ht="31.5" thickBot="1" x14ac:dyDescent="0.4">
      <c r="A720" s="438" t="s">
        <v>79</v>
      </c>
      <c r="B720" s="519" t="s">
        <v>1523</v>
      </c>
      <c r="C720" s="449" t="s">
        <v>756</v>
      </c>
      <c r="D720" s="452">
        <v>672</v>
      </c>
      <c r="E720" s="452">
        <v>682</v>
      </c>
      <c r="F720" s="452">
        <v>690</v>
      </c>
      <c r="G720" s="530"/>
    </row>
    <row r="721" spans="1:7" ht="62.5" thickBot="1" x14ac:dyDescent="0.4">
      <c r="A721" s="438" t="s">
        <v>79</v>
      </c>
      <c r="B721" s="604" t="s">
        <v>1524</v>
      </c>
      <c r="C721" s="225" t="s">
        <v>1144</v>
      </c>
      <c r="D721" s="605" t="s">
        <v>1525</v>
      </c>
      <c r="E721" s="605" t="s">
        <v>1525</v>
      </c>
      <c r="F721" s="605" t="s">
        <v>1525</v>
      </c>
      <c r="G721" s="606"/>
    </row>
    <row r="722" spans="1:7" ht="16.25" customHeight="1" thickBot="1" x14ac:dyDescent="0.4">
      <c r="A722" s="866" t="s">
        <v>1526</v>
      </c>
      <c r="B722" s="867"/>
      <c r="C722" s="867"/>
      <c r="D722" s="867"/>
      <c r="E722" s="867"/>
      <c r="F722" s="867"/>
      <c r="G722" s="868"/>
    </row>
    <row r="723" spans="1:7" ht="30.5" thickBot="1" x14ac:dyDescent="0.4">
      <c r="A723" s="444"/>
      <c r="B723" s="485" t="s">
        <v>1527</v>
      </c>
      <c r="C723" s="603"/>
      <c r="D723" s="603"/>
      <c r="E723" s="603"/>
      <c r="F723" s="603"/>
      <c r="G723" s="33" t="s">
        <v>87</v>
      </c>
    </row>
    <row r="724" spans="1:7" ht="30.5" thickBot="1" x14ac:dyDescent="0.4">
      <c r="A724" s="444"/>
      <c r="B724" s="472" t="s">
        <v>1528</v>
      </c>
      <c r="C724" s="452"/>
      <c r="D724" s="433"/>
      <c r="E724" s="433"/>
      <c r="F724" s="433"/>
      <c r="G724" s="452"/>
    </row>
    <row r="725" spans="1:7" ht="16" thickBot="1" x14ac:dyDescent="0.4">
      <c r="A725" s="444" t="s">
        <v>897</v>
      </c>
      <c r="B725" s="535" t="s">
        <v>741</v>
      </c>
      <c r="C725" s="224" t="s">
        <v>742</v>
      </c>
      <c r="D725" s="232">
        <v>79</v>
      </c>
      <c r="E725" s="232">
        <v>79.099999999999994</v>
      </c>
      <c r="F725" s="232">
        <v>79.2</v>
      </c>
      <c r="G725" s="452"/>
    </row>
    <row r="726" spans="1:7" ht="31.5" thickBot="1" x14ac:dyDescent="0.4">
      <c r="A726" s="444" t="s">
        <v>897</v>
      </c>
      <c r="B726" s="664" t="s">
        <v>744</v>
      </c>
      <c r="C726" s="224" t="s">
        <v>1529</v>
      </c>
      <c r="D726" s="226" t="s">
        <v>746</v>
      </c>
      <c r="E726" s="226" t="s">
        <v>746</v>
      </c>
      <c r="F726" s="226" t="s">
        <v>746</v>
      </c>
      <c r="G726" s="452"/>
    </row>
    <row r="727" spans="1:7" ht="78.650000000000006" customHeight="1" thickBot="1" x14ac:dyDescent="0.4">
      <c r="A727" s="444" t="s">
        <v>897</v>
      </c>
      <c r="B727" s="535" t="s">
        <v>747</v>
      </c>
      <c r="C727" s="226" t="s">
        <v>729</v>
      </c>
      <c r="D727" s="224">
        <v>76.099999999999994</v>
      </c>
      <c r="E727" s="232">
        <v>76</v>
      </c>
      <c r="F727" s="224">
        <v>75.900000000000006</v>
      </c>
      <c r="G727" s="452"/>
    </row>
    <row r="728" spans="1:7" ht="42" customHeight="1" thickBot="1" x14ac:dyDescent="0.4">
      <c r="A728" s="444" t="s">
        <v>897</v>
      </c>
      <c r="B728" s="535" t="s">
        <v>748</v>
      </c>
      <c r="C728" s="234" t="s">
        <v>749</v>
      </c>
      <c r="D728" s="224">
        <v>182</v>
      </c>
      <c r="E728" s="224">
        <v>183</v>
      </c>
      <c r="F728" s="224">
        <v>184</v>
      </c>
      <c r="G728" s="452"/>
    </row>
    <row r="729" spans="1:7" ht="31.5" thickBot="1" x14ac:dyDescent="0.4">
      <c r="A729" s="444" t="s">
        <v>897</v>
      </c>
      <c r="B729" s="235" t="s">
        <v>750</v>
      </c>
      <c r="C729" s="224" t="s">
        <v>751</v>
      </c>
      <c r="D729" s="224">
        <v>80.3</v>
      </c>
      <c r="E729" s="232">
        <v>80.2</v>
      </c>
      <c r="F729" s="224">
        <v>80.099999999999994</v>
      </c>
      <c r="G729" s="452"/>
    </row>
    <row r="730" spans="1:7" ht="31.5" thickBot="1" x14ac:dyDescent="0.4">
      <c r="A730" s="444" t="s">
        <v>897</v>
      </c>
      <c r="B730" s="277" t="s">
        <v>754</v>
      </c>
      <c r="C730" s="334" t="s">
        <v>751</v>
      </c>
      <c r="D730" s="218">
        <v>20.399999999999999</v>
      </c>
      <c r="E730" s="292">
        <v>20.3</v>
      </c>
      <c r="F730" s="218">
        <v>20.2</v>
      </c>
      <c r="G730" s="571"/>
    </row>
    <row r="731" spans="1:7" ht="16" thickBot="1" x14ac:dyDescent="0.4">
      <c r="A731" s="444" t="s">
        <v>897</v>
      </c>
      <c r="B731" s="277" t="s">
        <v>755</v>
      </c>
      <c r="C731" s="334" t="s">
        <v>756</v>
      </c>
      <c r="D731" s="218">
        <v>9600</v>
      </c>
      <c r="E731" s="218">
        <v>9580</v>
      </c>
      <c r="F731" s="218">
        <v>9550</v>
      </c>
      <c r="G731" s="571"/>
    </row>
    <row r="732" spans="1:7" ht="62.5" thickBot="1" x14ac:dyDescent="0.4">
      <c r="A732" s="444" t="s">
        <v>897</v>
      </c>
      <c r="B732" s="665" t="s">
        <v>758</v>
      </c>
      <c r="C732" s="334" t="s">
        <v>756</v>
      </c>
      <c r="D732" s="244"/>
      <c r="E732" s="218">
        <v>290</v>
      </c>
      <c r="F732" s="244"/>
      <c r="G732" s="571"/>
    </row>
    <row r="733" spans="1:7" ht="33" customHeight="1" thickBot="1" x14ac:dyDescent="0.4">
      <c r="A733" s="438" t="s">
        <v>897</v>
      </c>
      <c r="B733" s="211" t="s">
        <v>1530</v>
      </c>
      <c r="C733" s="334" t="s">
        <v>729</v>
      </c>
      <c r="D733" s="218">
        <v>38</v>
      </c>
      <c r="E733" s="218">
        <v>39</v>
      </c>
      <c r="F733" s="218">
        <v>40</v>
      </c>
      <c r="G733" s="530"/>
    </row>
    <row r="734" spans="1:7" ht="30.5" thickBot="1" x14ac:dyDescent="0.4">
      <c r="A734" s="438"/>
      <c r="B734" s="557" t="s">
        <v>1531</v>
      </c>
      <c r="C734" s="449"/>
      <c r="D734" s="440"/>
      <c r="E734" s="440"/>
      <c r="F734" s="440"/>
      <c r="G734" s="530"/>
    </row>
    <row r="735" spans="1:7" ht="31.5" thickBot="1" x14ac:dyDescent="0.4">
      <c r="A735" s="438" t="s">
        <v>79</v>
      </c>
      <c r="B735" s="535" t="s">
        <v>1532</v>
      </c>
      <c r="C735" s="225" t="s">
        <v>751</v>
      </c>
      <c r="D735" s="440">
        <v>2200</v>
      </c>
      <c r="E735" s="440">
        <v>2200</v>
      </c>
      <c r="F735" s="440">
        <v>2200</v>
      </c>
      <c r="G735" s="530"/>
    </row>
    <row r="736" spans="1:7" ht="31.5" thickBot="1" x14ac:dyDescent="0.4">
      <c r="A736" s="438" t="s">
        <v>79</v>
      </c>
      <c r="B736" s="460" t="s">
        <v>1533</v>
      </c>
      <c r="C736" s="440" t="s">
        <v>756</v>
      </c>
      <c r="D736" s="440">
        <v>40000</v>
      </c>
      <c r="E736" s="440">
        <v>40000</v>
      </c>
      <c r="F736" s="440">
        <v>40000</v>
      </c>
      <c r="G736" s="530"/>
    </row>
    <row r="737" spans="1:7" ht="31.5" thickBot="1" x14ac:dyDescent="0.4">
      <c r="A737" s="465" t="s">
        <v>79</v>
      </c>
      <c r="B737" s="607" t="s">
        <v>1534</v>
      </c>
      <c r="C737" s="608" t="s">
        <v>1535</v>
      </c>
      <c r="D737" s="440">
        <v>100</v>
      </c>
      <c r="E737" s="440">
        <v>100</v>
      </c>
      <c r="F737" s="440">
        <v>100</v>
      </c>
      <c r="G737" s="599"/>
    </row>
    <row r="738" spans="1:7" ht="62.5" thickBot="1" x14ac:dyDescent="0.4">
      <c r="A738" s="438" t="s">
        <v>79</v>
      </c>
      <c r="B738" s="609" t="s">
        <v>1536</v>
      </c>
      <c r="C738" s="440" t="s">
        <v>1535</v>
      </c>
      <c r="D738" s="610">
        <v>1000</v>
      </c>
      <c r="E738" s="610">
        <v>1000</v>
      </c>
      <c r="F738" s="440">
        <v>1000</v>
      </c>
      <c r="G738" s="530"/>
    </row>
    <row r="739" spans="1:7" ht="31.5" thickBot="1" x14ac:dyDescent="0.4">
      <c r="A739" s="438" t="s">
        <v>79</v>
      </c>
      <c r="B739" s="609" t="s">
        <v>1537</v>
      </c>
      <c r="C739" s="440" t="s">
        <v>1535</v>
      </c>
      <c r="D739" s="610">
        <v>180</v>
      </c>
      <c r="E739" s="610">
        <v>180</v>
      </c>
      <c r="F739" s="440">
        <v>180</v>
      </c>
      <c r="G739" s="530"/>
    </row>
    <row r="740" spans="1:7" ht="31.5" thickBot="1" x14ac:dyDescent="0.4">
      <c r="A740" s="438" t="s">
        <v>79</v>
      </c>
      <c r="B740" s="609" t="s">
        <v>1538</v>
      </c>
      <c r="C740" s="440" t="s">
        <v>1539</v>
      </c>
      <c r="D740" s="610">
        <v>44</v>
      </c>
      <c r="E740" s="610">
        <v>45</v>
      </c>
      <c r="F740" s="440">
        <v>46</v>
      </c>
      <c r="G740" s="530"/>
    </row>
    <row r="741" spans="1:7" ht="30.5" thickBot="1" x14ac:dyDescent="0.4">
      <c r="A741" s="438"/>
      <c r="B741" s="557" t="s">
        <v>1540</v>
      </c>
      <c r="C741" s="440"/>
      <c r="D741" s="440"/>
      <c r="E741" s="440"/>
      <c r="F741" s="440"/>
      <c r="G741" s="530"/>
    </row>
    <row r="742" spans="1:7" ht="31.5" thickBot="1" x14ac:dyDescent="0.4">
      <c r="A742" s="438" t="s">
        <v>79</v>
      </c>
      <c r="B742" s="519" t="s">
        <v>1541</v>
      </c>
      <c r="C742" s="440" t="s">
        <v>756</v>
      </c>
      <c r="D742" s="440">
        <v>700</v>
      </c>
      <c r="E742" s="440">
        <v>700</v>
      </c>
      <c r="F742" s="440">
        <v>700</v>
      </c>
      <c r="G742" s="530"/>
    </row>
    <row r="743" spans="1:7" ht="47" thickBot="1" x14ac:dyDescent="0.4">
      <c r="A743" s="438" t="s">
        <v>79</v>
      </c>
      <c r="B743" s="519" t="s">
        <v>1542</v>
      </c>
      <c r="C743" s="440" t="s">
        <v>756</v>
      </c>
      <c r="D743" s="440">
        <v>3000</v>
      </c>
      <c r="E743" s="440">
        <v>3000</v>
      </c>
      <c r="F743" s="440">
        <v>3000</v>
      </c>
      <c r="G743" s="530"/>
    </row>
    <row r="744" spans="1:7" ht="31.5" thickBot="1" x14ac:dyDescent="0.4">
      <c r="A744" s="438" t="s">
        <v>79</v>
      </c>
      <c r="B744" s="519" t="s">
        <v>1543</v>
      </c>
      <c r="C744" s="440" t="s">
        <v>751</v>
      </c>
      <c r="D744" s="440">
        <v>6</v>
      </c>
      <c r="E744" s="440">
        <v>6</v>
      </c>
      <c r="F744" s="440">
        <v>6</v>
      </c>
      <c r="G744" s="530"/>
    </row>
    <row r="745" spans="1:7" ht="31.5" thickBot="1" x14ac:dyDescent="0.4">
      <c r="A745" s="438"/>
      <c r="B745" s="519" t="s">
        <v>1590</v>
      </c>
      <c r="C745" s="440" t="s">
        <v>756</v>
      </c>
      <c r="D745" s="440">
        <v>3000</v>
      </c>
      <c r="E745" s="440">
        <v>3000</v>
      </c>
      <c r="F745" s="440">
        <v>3000</v>
      </c>
      <c r="G745" s="530"/>
    </row>
    <row r="746" spans="1:7" ht="30.5" thickBot="1" x14ac:dyDescent="0.4">
      <c r="A746" s="438"/>
      <c r="B746" s="557" t="s">
        <v>1544</v>
      </c>
      <c r="C746" s="440"/>
      <c r="D746" s="440"/>
      <c r="E746" s="440"/>
      <c r="F746" s="440"/>
      <c r="G746" s="530"/>
    </row>
    <row r="747" spans="1:7" ht="31.5" thickBot="1" x14ac:dyDescent="0.4">
      <c r="A747" s="508" t="s">
        <v>79</v>
      </c>
      <c r="B747" s="502" t="s">
        <v>1545</v>
      </c>
      <c r="C747" s="479" t="s">
        <v>756</v>
      </c>
      <c r="D747" s="479">
        <v>270</v>
      </c>
      <c r="E747" s="479">
        <v>270</v>
      </c>
      <c r="F747" s="479">
        <v>270</v>
      </c>
      <c r="G747" s="543"/>
    </row>
  </sheetData>
  <mergeCells count="20">
    <mergeCell ref="A679:G679"/>
    <mergeCell ref="A722:G722"/>
    <mergeCell ref="A316:G316"/>
    <mergeCell ref="A332:G332"/>
    <mergeCell ref="A437:G437"/>
    <mergeCell ref="A547:G547"/>
    <mergeCell ref="A567:G567"/>
    <mergeCell ref="A645:G645"/>
    <mergeCell ref="A281:G281"/>
    <mergeCell ref="A1:G1"/>
    <mergeCell ref="A2:I2"/>
    <mergeCell ref="A3:A4"/>
    <mergeCell ref="D3:F3"/>
    <mergeCell ref="G3:G4"/>
    <mergeCell ref="A6:G6"/>
    <mergeCell ref="A63:G63"/>
    <mergeCell ref="A108:G108"/>
    <mergeCell ref="A157:G157"/>
    <mergeCell ref="A185:G185"/>
    <mergeCell ref="A247:G247"/>
  </mergeCells>
  <phoneticPr fontId="13" type="noConversion"/>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8A12-7DE4-499C-AAD2-C89785CAEB90}">
  <dimension ref="A2:F61"/>
  <sheetViews>
    <sheetView workbookViewId="0">
      <selection activeCell="C29" sqref="C29"/>
    </sheetView>
  </sheetViews>
  <sheetFormatPr defaultRowHeight="14.5" x14ac:dyDescent="0.35"/>
  <cols>
    <col min="2" max="2" width="21.08984375" customWidth="1"/>
    <col min="3" max="3" width="41.36328125" customWidth="1"/>
    <col min="4" max="6" width="23.08984375" customWidth="1"/>
  </cols>
  <sheetData>
    <row r="2" spans="1:6" ht="15" x14ac:dyDescent="0.35">
      <c r="A2" s="727" t="s">
        <v>1546</v>
      </c>
      <c r="B2" s="727"/>
      <c r="C2" s="727"/>
      <c r="D2" s="727"/>
      <c r="E2" s="727"/>
      <c r="F2" s="727"/>
    </row>
    <row r="3" spans="1:6" ht="36" customHeight="1" x14ac:dyDescent="0.35">
      <c r="A3" s="877" t="s">
        <v>1547</v>
      </c>
      <c r="B3" s="877"/>
      <c r="C3" s="877"/>
      <c r="D3" s="877"/>
      <c r="E3" s="877"/>
      <c r="F3" s="877"/>
    </row>
    <row r="4" spans="1:6" ht="15" x14ac:dyDescent="0.35">
      <c r="A4" s="1"/>
    </row>
    <row r="5" spans="1:6" ht="15.5" thickBot="1" x14ac:dyDescent="0.4">
      <c r="A5" s="193" t="s">
        <v>1548</v>
      </c>
    </row>
    <row r="6" spans="1:6" ht="15" thickBot="1" x14ac:dyDescent="0.4">
      <c r="A6" s="869" t="s">
        <v>0</v>
      </c>
      <c r="B6" s="869" t="s">
        <v>1549</v>
      </c>
      <c r="C6" s="869" t="s">
        <v>1550</v>
      </c>
      <c r="D6" s="878" t="s">
        <v>1551</v>
      </c>
      <c r="E6" s="879"/>
      <c r="F6" s="880"/>
    </row>
    <row r="7" spans="1:6" ht="48" customHeight="1" thickBot="1" x14ac:dyDescent="0.4">
      <c r="A7" s="870"/>
      <c r="B7" s="870"/>
      <c r="C7" s="870"/>
      <c r="D7" s="713" t="s">
        <v>712</v>
      </c>
      <c r="E7" s="713" t="s">
        <v>713</v>
      </c>
      <c r="F7" s="713" t="s">
        <v>888</v>
      </c>
    </row>
    <row r="8" spans="1:6" ht="15" thickBot="1" x14ac:dyDescent="0.4">
      <c r="A8" s="611">
        <v>1</v>
      </c>
      <c r="B8" s="612">
        <v>2</v>
      </c>
      <c r="C8" s="612">
        <v>3</v>
      </c>
      <c r="D8" s="612">
        <v>4</v>
      </c>
      <c r="E8" s="612">
        <v>5</v>
      </c>
      <c r="F8" s="612">
        <v>6</v>
      </c>
    </row>
    <row r="9" spans="1:6" ht="15" thickBot="1" x14ac:dyDescent="0.4">
      <c r="A9" s="881" t="s">
        <v>1552</v>
      </c>
      <c r="B9" s="882"/>
      <c r="C9" s="882"/>
      <c r="D9" s="882"/>
      <c r="E9" s="882"/>
      <c r="F9" s="883"/>
    </row>
    <row r="10" spans="1:6" x14ac:dyDescent="0.35">
      <c r="A10" s="884">
        <v>1</v>
      </c>
      <c r="B10" s="886" t="s">
        <v>1553</v>
      </c>
      <c r="C10" s="886" t="s">
        <v>1554</v>
      </c>
      <c r="D10" s="888">
        <v>3</v>
      </c>
      <c r="E10" s="888">
        <v>3</v>
      </c>
      <c r="F10" s="888">
        <v>3</v>
      </c>
    </row>
    <row r="11" spans="1:6" ht="15" thickBot="1" x14ac:dyDescent="0.4">
      <c r="A11" s="885"/>
      <c r="B11" s="887"/>
      <c r="C11" s="887"/>
      <c r="D11" s="889"/>
      <c r="E11" s="889"/>
      <c r="F11" s="889"/>
    </row>
    <row r="12" spans="1:6" x14ac:dyDescent="0.35">
      <c r="A12" s="884">
        <v>2</v>
      </c>
      <c r="B12" s="886" t="s">
        <v>1555</v>
      </c>
      <c r="C12" s="886" t="s">
        <v>1554</v>
      </c>
      <c r="D12" s="888">
        <v>2</v>
      </c>
      <c r="E12" s="888">
        <v>2</v>
      </c>
      <c r="F12" s="888">
        <v>2</v>
      </c>
    </row>
    <row r="13" spans="1:6" ht="15" thickBot="1" x14ac:dyDescent="0.4">
      <c r="A13" s="890"/>
      <c r="B13" s="891"/>
      <c r="C13" s="887"/>
      <c r="D13" s="889"/>
      <c r="E13" s="889"/>
      <c r="F13" s="889"/>
    </row>
    <row r="14" spans="1:6" x14ac:dyDescent="0.35">
      <c r="A14" s="884">
        <v>3</v>
      </c>
      <c r="B14" s="886" t="s">
        <v>1556</v>
      </c>
      <c r="C14" s="886" t="s">
        <v>1554</v>
      </c>
      <c r="D14" s="888">
        <v>4</v>
      </c>
      <c r="E14" s="888">
        <v>4</v>
      </c>
      <c r="F14" s="888">
        <v>4</v>
      </c>
    </row>
    <row r="15" spans="1:6" ht="15" thickBot="1" x14ac:dyDescent="0.4">
      <c r="A15" s="885"/>
      <c r="B15" s="887"/>
      <c r="C15" s="887"/>
      <c r="D15" s="889"/>
      <c r="E15" s="889"/>
      <c r="F15" s="889"/>
    </row>
    <row r="16" spans="1:6" x14ac:dyDescent="0.35">
      <c r="A16" s="884">
        <v>4</v>
      </c>
      <c r="B16" s="886" t="s">
        <v>1557</v>
      </c>
      <c r="C16" s="886" t="s">
        <v>1554</v>
      </c>
      <c r="D16" s="888">
        <v>4</v>
      </c>
      <c r="E16" s="888">
        <v>4</v>
      </c>
      <c r="F16" s="888">
        <v>4</v>
      </c>
    </row>
    <row r="17" spans="1:6" ht="15" thickBot="1" x14ac:dyDescent="0.4">
      <c r="A17" s="885"/>
      <c r="B17" s="887"/>
      <c r="C17" s="887"/>
      <c r="D17" s="889"/>
      <c r="E17" s="889"/>
      <c r="F17" s="889"/>
    </row>
    <row r="18" spans="1:6" x14ac:dyDescent="0.35">
      <c r="A18" s="884">
        <v>5</v>
      </c>
      <c r="B18" s="886" t="s">
        <v>1558</v>
      </c>
      <c r="C18" s="886" t="s">
        <v>1554</v>
      </c>
      <c r="D18" s="888">
        <v>5</v>
      </c>
      <c r="E18" s="888">
        <v>5</v>
      </c>
      <c r="F18" s="888">
        <v>5</v>
      </c>
    </row>
    <row r="19" spans="1:6" ht="15" thickBot="1" x14ac:dyDescent="0.4">
      <c r="A19" s="885"/>
      <c r="B19" s="887"/>
      <c r="C19" s="887"/>
      <c r="D19" s="889"/>
      <c r="E19" s="889"/>
      <c r="F19" s="889"/>
    </row>
    <row r="20" spans="1:6" x14ac:dyDescent="0.35">
      <c r="A20" s="884">
        <v>6</v>
      </c>
      <c r="B20" s="886" t="s">
        <v>1559</v>
      </c>
      <c r="C20" s="886" t="s">
        <v>1554</v>
      </c>
      <c r="D20" s="888">
        <v>4</v>
      </c>
      <c r="E20" s="888">
        <v>4</v>
      </c>
      <c r="F20" s="888">
        <v>4</v>
      </c>
    </row>
    <row r="21" spans="1:6" ht="15" thickBot="1" x14ac:dyDescent="0.4">
      <c r="A21" s="885"/>
      <c r="B21" s="887"/>
      <c r="C21" s="887"/>
      <c r="D21" s="889"/>
      <c r="E21" s="889"/>
      <c r="F21" s="889"/>
    </row>
    <row r="22" spans="1:6" x14ac:dyDescent="0.35">
      <c r="A22" s="884">
        <v>7</v>
      </c>
      <c r="B22" s="886" t="s">
        <v>1560</v>
      </c>
      <c r="C22" s="886" t="s">
        <v>1554</v>
      </c>
      <c r="D22" s="888">
        <v>16</v>
      </c>
      <c r="E22" s="888">
        <v>16</v>
      </c>
      <c r="F22" s="888">
        <v>16</v>
      </c>
    </row>
    <row r="23" spans="1:6" ht="15" thickBot="1" x14ac:dyDescent="0.4">
      <c r="A23" s="885"/>
      <c r="B23" s="887"/>
      <c r="C23" s="887"/>
      <c r="D23" s="889"/>
      <c r="E23" s="889"/>
      <c r="F23" s="889"/>
    </row>
    <row r="24" spans="1:6" x14ac:dyDescent="0.35">
      <c r="A24" s="884">
        <v>8</v>
      </c>
      <c r="B24" s="886" t="s">
        <v>1561</v>
      </c>
      <c r="C24" s="886" t="s">
        <v>1554</v>
      </c>
      <c r="D24" s="888">
        <v>6</v>
      </c>
      <c r="E24" s="888">
        <v>6</v>
      </c>
      <c r="F24" s="888">
        <v>6</v>
      </c>
    </row>
    <row r="25" spans="1:6" ht="15" thickBot="1" x14ac:dyDescent="0.4">
      <c r="A25" s="885"/>
      <c r="B25" s="887"/>
      <c r="C25" s="887"/>
      <c r="D25" s="889"/>
      <c r="E25" s="889"/>
      <c r="F25" s="889"/>
    </row>
    <row r="26" spans="1:6" x14ac:dyDescent="0.35">
      <c r="A26" s="884">
        <v>9</v>
      </c>
      <c r="B26" s="886" t="s">
        <v>1562</v>
      </c>
      <c r="C26" s="886" t="s">
        <v>1554</v>
      </c>
      <c r="D26" s="888">
        <v>2</v>
      </c>
      <c r="E26" s="888">
        <v>2</v>
      </c>
      <c r="F26" s="888">
        <v>2</v>
      </c>
    </row>
    <row r="27" spans="1:6" ht="15" thickBot="1" x14ac:dyDescent="0.4">
      <c r="A27" s="885"/>
      <c r="B27" s="887"/>
      <c r="C27" s="887"/>
      <c r="D27" s="889"/>
      <c r="E27" s="889"/>
      <c r="F27" s="889"/>
    </row>
    <row r="28" spans="1:6" ht="15" thickBot="1" x14ac:dyDescent="0.4">
      <c r="A28" s="881" t="s">
        <v>1563</v>
      </c>
      <c r="B28" s="882"/>
      <c r="C28" s="882"/>
      <c r="D28" s="882"/>
      <c r="E28" s="882"/>
      <c r="F28" s="883"/>
    </row>
    <row r="29" spans="1:6" ht="47.4" customHeight="1" thickBot="1" x14ac:dyDescent="0.4">
      <c r="A29" s="897">
        <v>1</v>
      </c>
      <c r="B29" s="898" t="s">
        <v>1564</v>
      </c>
      <c r="C29" s="687" t="s">
        <v>1752</v>
      </c>
      <c r="D29" s="688" t="s">
        <v>1755</v>
      </c>
      <c r="E29" s="688" t="s">
        <v>1624</v>
      </c>
      <c r="F29" s="688" t="s">
        <v>1624</v>
      </c>
    </row>
    <row r="30" spans="1:6" ht="143.5" thickBot="1" x14ac:dyDescent="0.4">
      <c r="A30" s="892"/>
      <c r="B30" s="899"/>
      <c r="C30" s="689" t="s">
        <v>1734</v>
      </c>
      <c r="D30" s="699" t="s">
        <v>1640</v>
      </c>
      <c r="E30" s="699" t="s">
        <v>1625</v>
      </c>
      <c r="F30" s="699" t="s">
        <v>1626</v>
      </c>
    </row>
    <row r="31" spans="1:6" ht="65.5" thickBot="1" x14ac:dyDescent="0.4">
      <c r="A31" s="892"/>
      <c r="B31" s="899"/>
      <c r="C31" s="676" t="s">
        <v>1733</v>
      </c>
      <c r="D31" s="698" t="s">
        <v>1565</v>
      </c>
      <c r="E31" s="698" t="s">
        <v>1566</v>
      </c>
      <c r="F31" s="700" t="s">
        <v>1565</v>
      </c>
    </row>
    <row r="32" spans="1:6" ht="65.5" thickBot="1" x14ac:dyDescent="0.4">
      <c r="A32" s="893"/>
      <c r="B32" s="900"/>
      <c r="C32" s="690" t="s">
        <v>1641</v>
      </c>
      <c r="D32" s="691" t="s">
        <v>1627</v>
      </c>
      <c r="E32" s="691" t="s">
        <v>1628</v>
      </c>
      <c r="F32" s="695" t="s">
        <v>1628</v>
      </c>
    </row>
    <row r="33" spans="1:6" ht="66" thickBot="1" x14ac:dyDescent="0.4">
      <c r="A33" s="884">
        <v>2</v>
      </c>
      <c r="B33" s="901" t="s">
        <v>1567</v>
      </c>
      <c r="C33" s="692" t="s">
        <v>1733</v>
      </c>
      <c r="D33" s="693" t="s">
        <v>1565</v>
      </c>
      <c r="E33" s="667" t="s">
        <v>1566</v>
      </c>
      <c r="F33" s="688" t="s">
        <v>1565</v>
      </c>
    </row>
    <row r="34" spans="1:6" ht="65.5" thickBot="1" x14ac:dyDescent="0.4">
      <c r="A34" s="892"/>
      <c r="B34" s="902"/>
      <c r="C34" s="694" t="s">
        <v>1642</v>
      </c>
      <c r="D34" s="695" t="s">
        <v>1627</v>
      </c>
      <c r="E34" s="695" t="s">
        <v>1627</v>
      </c>
      <c r="F34" s="695" t="s">
        <v>1627</v>
      </c>
    </row>
    <row r="35" spans="1:6" ht="66" thickBot="1" x14ac:dyDescent="0.4">
      <c r="A35" s="893"/>
      <c r="B35" s="903"/>
      <c r="C35" s="696" t="s">
        <v>1732</v>
      </c>
      <c r="D35" s="697" t="s">
        <v>1643</v>
      </c>
      <c r="E35" s="667" t="s">
        <v>1643</v>
      </c>
      <c r="F35" s="667" t="s">
        <v>1643</v>
      </c>
    </row>
    <row r="36" spans="1:6" ht="65.5" thickBot="1" x14ac:dyDescent="0.4">
      <c r="A36" s="884">
        <v>3</v>
      </c>
      <c r="B36" s="894" t="s">
        <v>1568</v>
      </c>
      <c r="C36" s="676" t="s">
        <v>1733</v>
      </c>
      <c r="D36" s="677" t="s">
        <v>1565</v>
      </c>
      <c r="E36" s="677" t="s">
        <v>1566</v>
      </c>
      <c r="F36" s="678" t="s">
        <v>1565</v>
      </c>
    </row>
    <row r="37" spans="1:6" ht="143.5" thickBot="1" x14ac:dyDescent="0.4">
      <c r="A37" s="892"/>
      <c r="B37" s="895"/>
      <c r="C37" s="679" t="s">
        <v>1735</v>
      </c>
      <c r="D37" s="680" t="s">
        <v>1640</v>
      </c>
      <c r="E37" s="680" t="s">
        <v>1625</v>
      </c>
      <c r="F37" s="681" t="s">
        <v>1626</v>
      </c>
    </row>
    <row r="38" spans="1:6" ht="65.5" thickBot="1" x14ac:dyDescent="0.4">
      <c r="A38" s="892"/>
      <c r="B38" s="895"/>
      <c r="C38" s="682" t="s">
        <v>1736</v>
      </c>
      <c r="D38" s="675" t="s">
        <v>1747</v>
      </c>
      <c r="E38" s="683" t="s">
        <v>1629</v>
      </c>
      <c r="F38" s="684" t="s">
        <v>1629</v>
      </c>
    </row>
    <row r="39" spans="1:6" ht="26.5" thickBot="1" x14ac:dyDescent="0.4">
      <c r="A39" s="893"/>
      <c r="B39" s="896"/>
      <c r="C39" s="685" t="s">
        <v>1752</v>
      </c>
      <c r="D39" s="686" t="s">
        <v>1753</v>
      </c>
      <c r="E39" s="668" t="s">
        <v>1624</v>
      </c>
      <c r="F39" s="669" t="s">
        <v>1624</v>
      </c>
    </row>
    <row r="40" spans="1:6" ht="26.5" thickBot="1" x14ac:dyDescent="0.4">
      <c r="A40" s="897">
        <v>4</v>
      </c>
      <c r="B40" s="894" t="s">
        <v>1569</v>
      </c>
      <c r="C40" s="666" t="s">
        <v>1754</v>
      </c>
      <c r="D40" s="667" t="s">
        <v>1753</v>
      </c>
      <c r="E40" s="668" t="s">
        <v>1624</v>
      </c>
      <c r="F40" s="669" t="s">
        <v>1624</v>
      </c>
    </row>
    <row r="41" spans="1:6" ht="65.5" thickBot="1" x14ac:dyDescent="0.4">
      <c r="A41" s="892"/>
      <c r="B41" s="895"/>
      <c r="C41" s="670" t="s">
        <v>1638</v>
      </c>
      <c r="D41" s="667" t="s">
        <v>1639</v>
      </c>
      <c r="E41" s="667" t="s">
        <v>1630</v>
      </c>
      <c r="F41" s="667" t="s">
        <v>1627</v>
      </c>
    </row>
    <row r="42" spans="1:6" ht="65.5" thickBot="1" x14ac:dyDescent="0.4">
      <c r="A42" s="892"/>
      <c r="B42" s="895"/>
      <c r="C42" s="666" t="s">
        <v>1737</v>
      </c>
      <c r="D42" s="667" t="s">
        <v>1750</v>
      </c>
      <c r="E42" s="667" t="s">
        <v>1748</v>
      </c>
      <c r="F42" s="667" t="s">
        <v>1749</v>
      </c>
    </row>
    <row r="43" spans="1:6" ht="91.5" thickBot="1" x14ac:dyDescent="0.4">
      <c r="A43" s="892"/>
      <c r="B43" s="895"/>
      <c r="C43" s="670" t="s">
        <v>1738</v>
      </c>
      <c r="D43" s="667" t="s">
        <v>1751</v>
      </c>
      <c r="E43" s="667" t="s">
        <v>1631</v>
      </c>
      <c r="F43" s="667" t="s">
        <v>1632</v>
      </c>
    </row>
    <row r="44" spans="1:6" ht="39.5" thickBot="1" x14ac:dyDescent="0.4">
      <c r="A44" s="892"/>
      <c r="B44" s="895"/>
      <c r="C44" s="666" t="s">
        <v>1739</v>
      </c>
      <c r="D44" s="667" t="s">
        <v>1566</v>
      </c>
      <c r="E44" s="671" t="s">
        <v>1565</v>
      </c>
      <c r="F44" s="671" t="s">
        <v>1565</v>
      </c>
    </row>
    <row r="45" spans="1:6" ht="52.5" thickBot="1" x14ac:dyDescent="0.4">
      <c r="A45" s="892"/>
      <c r="B45" s="895"/>
      <c r="C45" s="725" t="s">
        <v>1636</v>
      </c>
      <c r="D45" s="673" t="s">
        <v>1633</v>
      </c>
      <c r="E45" s="108" t="s">
        <v>1634</v>
      </c>
      <c r="F45" s="672" t="s">
        <v>1635</v>
      </c>
    </row>
    <row r="46" spans="1:6" ht="117.5" thickBot="1" x14ac:dyDescent="0.4">
      <c r="A46" s="893"/>
      <c r="B46" s="896"/>
      <c r="C46" s="674" t="s">
        <v>1735</v>
      </c>
      <c r="D46" s="675" t="s">
        <v>1637</v>
      </c>
      <c r="E46" s="675" t="s">
        <v>1626</v>
      </c>
      <c r="F46" s="672" t="s">
        <v>1626</v>
      </c>
    </row>
    <row r="47" spans="1:6" ht="27" thickBot="1" x14ac:dyDescent="0.4">
      <c r="A47" s="884">
        <v>5</v>
      </c>
      <c r="B47" s="904" t="s">
        <v>1570</v>
      </c>
      <c r="C47" s="615" t="s">
        <v>1571</v>
      </c>
      <c r="D47" s="616">
        <v>500</v>
      </c>
      <c r="E47" s="616">
        <v>520</v>
      </c>
      <c r="F47" s="614">
        <v>550</v>
      </c>
    </row>
    <row r="48" spans="1:6" ht="15" thickBot="1" x14ac:dyDescent="0.4">
      <c r="A48" s="885"/>
      <c r="B48" s="906"/>
      <c r="C48" s="615" t="s">
        <v>1572</v>
      </c>
      <c r="D48" s="617">
        <v>30</v>
      </c>
      <c r="E48" s="617">
        <v>32</v>
      </c>
      <c r="F48" s="613">
        <v>34</v>
      </c>
    </row>
    <row r="49" spans="1:6" ht="27" thickBot="1" x14ac:dyDescent="0.4">
      <c r="A49" s="884">
        <v>6</v>
      </c>
      <c r="B49" s="806" t="s">
        <v>1573</v>
      </c>
      <c r="C49" s="715" t="s">
        <v>1574</v>
      </c>
      <c r="D49" s="614">
        <v>100</v>
      </c>
      <c r="E49" s="614">
        <v>100</v>
      </c>
      <c r="F49" s="614">
        <v>100</v>
      </c>
    </row>
    <row r="50" spans="1:6" ht="26.5" thickBot="1" x14ac:dyDescent="0.4">
      <c r="A50" s="890"/>
      <c r="B50" s="807"/>
      <c r="C50" s="716" t="s">
        <v>1575</v>
      </c>
      <c r="D50" s="613">
        <v>5</v>
      </c>
      <c r="E50" s="613">
        <v>3</v>
      </c>
      <c r="F50" s="613">
        <v>3</v>
      </c>
    </row>
    <row r="51" spans="1:6" ht="15" thickBot="1" x14ac:dyDescent="0.4">
      <c r="A51" s="885"/>
      <c r="B51" s="808"/>
      <c r="C51" s="714" t="s">
        <v>1576</v>
      </c>
      <c r="D51" s="613">
        <v>17.5</v>
      </c>
      <c r="E51" s="717">
        <v>20</v>
      </c>
      <c r="F51" s="613">
        <v>22.5</v>
      </c>
    </row>
    <row r="52" spans="1:6" ht="26.5" thickBot="1" x14ac:dyDescent="0.4">
      <c r="A52" s="884">
        <v>7</v>
      </c>
      <c r="B52" s="904" t="s">
        <v>1577</v>
      </c>
      <c r="C52" s="618" t="s">
        <v>1740</v>
      </c>
      <c r="D52" s="619">
        <v>2</v>
      </c>
      <c r="E52" s="619">
        <v>2</v>
      </c>
      <c r="F52" s="619">
        <v>1</v>
      </c>
    </row>
    <row r="53" spans="1:6" ht="26.5" thickBot="1" x14ac:dyDescent="0.4">
      <c r="A53" s="890"/>
      <c r="B53" s="905"/>
      <c r="C53" s="618" t="s">
        <v>1741</v>
      </c>
      <c r="D53" s="619">
        <v>4</v>
      </c>
      <c r="E53" s="619">
        <v>4</v>
      </c>
      <c r="F53" s="619">
        <v>1</v>
      </c>
    </row>
    <row r="54" spans="1:6" ht="26.5" thickBot="1" x14ac:dyDescent="0.4">
      <c r="A54" s="890"/>
      <c r="B54" s="905"/>
      <c r="C54" s="618" t="s">
        <v>1742</v>
      </c>
      <c r="D54" s="620" t="s">
        <v>1578</v>
      </c>
      <c r="E54" s="620" t="s">
        <v>1579</v>
      </c>
      <c r="F54" s="620" t="s">
        <v>1579</v>
      </c>
    </row>
    <row r="55" spans="1:6" ht="26.5" thickBot="1" x14ac:dyDescent="0.4">
      <c r="A55" s="890"/>
      <c r="B55" s="905"/>
      <c r="C55" s="621" t="s">
        <v>1743</v>
      </c>
      <c r="D55" s="620">
        <v>7</v>
      </c>
      <c r="E55" s="620">
        <v>10</v>
      </c>
      <c r="F55" s="620">
        <v>2</v>
      </c>
    </row>
    <row r="56" spans="1:6" ht="27" thickBot="1" x14ac:dyDescent="0.4">
      <c r="A56" s="890"/>
      <c r="B56" s="905"/>
      <c r="C56" s="622" t="s">
        <v>1744</v>
      </c>
      <c r="D56" s="620">
        <v>3</v>
      </c>
      <c r="E56" s="620">
        <v>4</v>
      </c>
      <c r="F56" s="620">
        <v>4</v>
      </c>
    </row>
    <row r="57" spans="1:6" ht="39.5" thickBot="1" x14ac:dyDescent="0.4">
      <c r="A57" s="890"/>
      <c r="B57" s="905"/>
      <c r="C57" s="618" t="s">
        <v>1745</v>
      </c>
      <c r="D57" s="619" t="s">
        <v>1580</v>
      </c>
      <c r="E57" s="619" t="s">
        <v>1580</v>
      </c>
      <c r="F57" s="619" t="s">
        <v>1580</v>
      </c>
    </row>
    <row r="58" spans="1:6" ht="26.5" thickBot="1" x14ac:dyDescent="0.4">
      <c r="A58" s="885"/>
      <c r="B58" s="906"/>
      <c r="C58" s="618" t="s">
        <v>1581</v>
      </c>
      <c r="D58" s="620">
        <v>3</v>
      </c>
      <c r="E58" s="620">
        <v>3</v>
      </c>
      <c r="F58" s="620">
        <v>5</v>
      </c>
    </row>
    <row r="59" spans="1:6" ht="26.5" thickBot="1" x14ac:dyDescent="0.4">
      <c r="A59" s="907">
        <v>8</v>
      </c>
      <c r="B59" s="910" t="s">
        <v>1582</v>
      </c>
      <c r="C59" s="623" t="s">
        <v>1746</v>
      </c>
      <c r="D59" s="553">
        <v>50</v>
      </c>
      <c r="E59" s="553">
        <v>50</v>
      </c>
      <c r="F59" s="553">
        <v>50</v>
      </c>
    </row>
    <row r="60" spans="1:6" ht="39.5" thickBot="1" x14ac:dyDescent="0.4">
      <c r="A60" s="908"/>
      <c r="B60" s="911"/>
      <c r="C60" s="624" t="s">
        <v>1583</v>
      </c>
      <c r="D60" s="625" t="s">
        <v>1584</v>
      </c>
      <c r="E60" s="625" t="s">
        <v>1584</v>
      </c>
      <c r="F60" s="625" t="s">
        <v>1584</v>
      </c>
    </row>
    <row r="61" spans="1:6" ht="26.5" thickBot="1" x14ac:dyDescent="0.4">
      <c r="A61" s="909"/>
      <c r="B61" s="912"/>
      <c r="C61" s="626" t="s">
        <v>1585</v>
      </c>
      <c r="D61" s="627" t="s">
        <v>1586</v>
      </c>
      <c r="E61" s="627" t="s">
        <v>1586</v>
      </c>
      <c r="F61" s="627" t="s">
        <v>1586</v>
      </c>
    </row>
  </sheetData>
  <mergeCells count="78">
    <mergeCell ref="B40:B46"/>
    <mergeCell ref="A40:A46"/>
    <mergeCell ref="A52:A58"/>
    <mergeCell ref="B52:B58"/>
    <mergeCell ref="A59:A61"/>
    <mergeCell ref="B59:B61"/>
    <mergeCell ref="A47:A48"/>
    <mergeCell ref="B47:B48"/>
    <mergeCell ref="A49:A51"/>
    <mergeCell ref="B49:B51"/>
    <mergeCell ref="D24:D25"/>
    <mergeCell ref="E24:E25"/>
    <mergeCell ref="A36:A39"/>
    <mergeCell ref="B36:B39"/>
    <mergeCell ref="A26:A27"/>
    <mergeCell ref="B26:B27"/>
    <mergeCell ref="C26:C27"/>
    <mergeCell ref="A28:F28"/>
    <mergeCell ref="A29:A32"/>
    <mergeCell ref="B29:B32"/>
    <mergeCell ref="A33:A35"/>
    <mergeCell ref="B33:B35"/>
    <mergeCell ref="D26:D27"/>
    <mergeCell ref="E26:E27"/>
    <mergeCell ref="F26:F27"/>
    <mergeCell ref="F24:F25"/>
    <mergeCell ref="F20:F21"/>
    <mergeCell ref="A22:A23"/>
    <mergeCell ref="B22:B23"/>
    <mergeCell ref="C22:C23"/>
    <mergeCell ref="D22:D23"/>
    <mergeCell ref="E22:E23"/>
    <mergeCell ref="A20:A21"/>
    <mergeCell ref="B20:B21"/>
    <mergeCell ref="C20:C21"/>
    <mergeCell ref="D20:D21"/>
    <mergeCell ref="E20:E21"/>
    <mergeCell ref="A24:A25"/>
    <mergeCell ref="B24:B25"/>
    <mergeCell ref="C24:C25"/>
    <mergeCell ref="F18:F19"/>
    <mergeCell ref="A16:A17"/>
    <mergeCell ref="B16:B17"/>
    <mergeCell ref="C16:C17"/>
    <mergeCell ref="D16:D17"/>
    <mergeCell ref="E16:E17"/>
    <mergeCell ref="F16:F17"/>
    <mergeCell ref="A18:A19"/>
    <mergeCell ref="B18:B19"/>
    <mergeCell ref="C18:C19"/>
    <mergeCell ref="D18:D19"/>
    <mergeCell ref="E18:E19"/>
    <mergeCell ref="F22:F23"/>
    <mergeCell ref="F14:F15"/>
    <mergeCell ref="A12:A13"/>
    <mergeCell ref="B12:B13"/>
    <mergeCell ref="C12:C13"/>
    <mergeCell ref="D12:D13"/>
    <mergeCell ref="E12:E13"/>
    <mergeCell ref="F12:F13"/>
    <mergeCell ref="A14:A15"/>
    <mergeCell ref="B14:B15"/>
    <mergeCell ref="C14:C15"/>
    <mergeCell ref="D14:D15"/>
    <mergeCell ref="E14:E15"/>
    <mergeCell ref="A9:F9"/>
    <mergeCell ref="A10:A11"/>
    <mergeCell ref="B10:B11"/>
    <mergeCell ref="C10:C11"/>
    <mergeCell ref="D10:D11"/>
    <mergeCell ref="E10:E11"/>
    <mergeCell ref="F10:F11"/>
    <mergeCell ref="A2:F2"/>
    <mergeCell ref="A3:F3"/>
    <mergeCell ref="A6:A7"/>
    <mergeCell ref="B6:B7"/>
    <mergeCell ref="C6:C7"/>
    <mergeCell ref="D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skyrius</vt:lpstr>
      <vt:lpstr>II skyrius</vt:lpstr>
      <vt:lpstr>III skyrius</vt:lpstr>
      <vt:lpstr>IV skyrius</vt:lpstr>
      <vt:lpstr>1 lent.</vt:lpstr>
      <vt:lpstr>2 lent.</vt:lpstr>
      <vt:lpstr>3 lent.</vt:lpstr>
      <vt:lpstr>4 lent.</vt:lpstr>
      <vt:lpstr>5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2026-01-27T14:24:45Z</cp:lastPrinted>
  <dcterms:created xsi:type="dcterms:W3CDTF">2023-03-30T07:13:31Z</dcterms:created>
  <dcterms:modified xsi:type="dcterms:W3CDTF">2026-02-03T12:37:50Z</dcterms:modified>
</cp:coreProperties>
</file>