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6-03-26 medžiaga\"/>
    </mc:Choice>
  </mc:AlternateContent>
  <xr:revisionPtr revIDLastSave="0" documentId="8_{4E613BAA-C6A1-4A71-A107-A9B618F75E18}" xr6:coauthVersionLast="47" xr6:coauthVersionMax="47" xr10:uidLastSave="{00000000-0000-0000-0000-000000000000}"/>
  <bookViews>
    <workbookView xWindow="-110" yWindow="-110" windowWidth="25820" windowHeight="13900" activeTab="1" xr2:uid="{00000000-000D-0000-FFFF-FFFF00000000}"/>
  </bookViews>
  <sheets>
    <sheet name="1 priedas" sheetId="1" r:id="rId1"/>
    <sheet name="2 priedas" sheetId="2" r:id="rId2"/>
  </sheets>
  <definedNames>
    <definedName name="_xlnm.Print_Titles" localSheetId="0">'1 priedas'!$6:$6</definedName>
    <definedName name="_xlnm.Print_Titles" localSheetId="1">'2 priedas'!$5:$5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4" i="2" l="1"/>
  <c r="B38" i="2" l="1"/>
  <c r="B556" i="2" s="1"/>
  <c r="B26" i="2"/>
  <c r="B24" i="1"/>
  <c r="B485" i="2" l="1"/>
  <c r="B432" i="2"/>
  <c r="B396" i="2"/>
  <c r="B146" i="2" l="1"/>
  <c r="B136" i="2"/>
  <c r="B71" i="2"/>
  <c r="B62" i="2"/>
  <c r="B41" i="2"/>
  <c r="B29" i="1"/>
  <c r="B525" i="2" l="1"/>
  <c r="B522" i="2"/>
  <c r="B488" i="2"/>
  <c r="B490" i="2" s="1"/>
  <c r="B22" i="2" l="1"/>
  <c r="B531" i="2"/>
  <c r="B542" i="2"/>
  <c r="B420" i="2"/>
  <c r="B134" i="2"/>
  <c r="B73" i="2"/>
  <c r="B72" i="2"/>
  <c r="B40" i="2"/>
  <c r="B34" i="2"/>
  <c r="B37" i="2"/>
  <c r="B486" i="2" l="1"/>
  <c r="B483" i="2"/>
  <c r="B482" i="2"/>
  <c r="B481" i="2"/>
  <c r="B480" i="2"/>
  <c r="B534" i="2"/>
  <c r="B541" i="2" s="1"/>
  <c r="B546" i="2"/>
  <c r="B547" i="2"/>
  <c r="B544" i="2"/>
  <c r="B529" i="2"/>
  <c r="B493" i="2"/>
  <c r="B509" i="2"/>
  <c r="B503" i="2"/>
  <c r="B497" i="2"/>
  <c r="B474" i="2"/>
  <c r="B468" i="2"/>
  <c r="B463" i="2"/>
  <c r="B457" i="2"/>
  <c r="B451" i="2"/>
  <c r="B445" i="2"/>
  <c r="B439" i="2"/>
  <c r="B426" i="2"/>
  <c r="B408" i="2"/>
  <c r="B414" i="2"/>
  <c r="B402" i="2"/>
  <c r="B389" i="2"/>
  <c r="B383" i="2"/>
  <c r="B377" i="2"/>
  <c r="B371" i="2"/>
  <c r="B365" i="2"/>
  <c r="B359" i="2"/>
  <c r="B353" i="2"/>
  <c r="B347" i="2"/>
  <c r="B341" i="2"/>
  <c r="B335" i="2"/>
  <c r="B329" i="2"/>
  <c r="B323" i="2"/>
  <c r="B317" i="2"/>
  <c r="B311" i="2"/>
  <c r="B305" i="2"/>
  <c r="B299" i="2"/>
  <c r="B293" i="2"/>
  <c r="B287" i="2"/>
  <c r="B281" i="2"/>
  <c r="B275" i="2"/>
  <c r="B269" i="2"/>
  <c r="B263" i="2"/>
  <c r="B257" i="2"/>
  <c r="B251" i="2"/>
  <c r="B245" i="2"/>
  <c r="B239" i="2"/>
  <c r="B233" i="2"/>
  <c r="B227" i="2"/>
  <c r="B221" i="2"/>
  <c r="B215" i="2"/>
  <c r="B209" i="2"/>
  <c r="B203" i="2"/>
  <c r="B197" i="2"/>
  <c r="B191" i="2"/>
  <c r="B185" i="2"/>
  <c r="B179" i="2"/>
  <c r="B173" i="2"/>
  <c r="B167" i="2"/>
  <c r="B161" i="2"/>
  <c r="B155" i="2"/>
  <c r="B150" i="2"/>
  <c r="B148" i="2"/>
  <c r="B139" i="2"/>
  <c r="B126" i="2"/>
  <c r="B122" i="2"/>
  <c r="B118" i="2"/>
  <c r="B114" i="2"/>
  <c r="B110" i="2"/>
  <c r="B106" i="2"/>
  <c r="B103" i="2"/>
  <c r="B99" i="2"/>
  <c r="B94" i="2"/>
  <c r="B85" i="2"/>
  <c r="B66" i="2"/>
  <c r="B57" i="2"/>
  <c r="B55" i="2"/>
  <c r="B50" i="2"/>
  <c r="B43" i="2"/>
  <c r="B46" i="2" s="1"/>
  <c r="B48" i="2"/>
  <c r="B32" i="2"/>
  <c r="B36" i="2" s="1"/>
  <c r="B16" i="2"/>
  <c r="B561" i="2" l="1"/>
  <c r="B551" i="2"/>
  <c r="B479" i="2"/>
  <c r="B528" i="2" l="1"/>
  <c r="B517" i="2"/>
  <c r="B521" i="2" s="1"/>
  <c r="B560" i="2" l="1"/>
  <c r="B18" i="1"/>
  <c r="B22" i="1"/>
  <c r="B90" i="2" l="1"/>
  <c r="B557" i="2" s="1"/>
  <c r="B24" i="2"/>
  <c r="B9" i="2"/>
  <c r="B545" i="2"/>
  <c r="B543" i="2"/>
  <c r="B527" i="2"/>
  <c r="B526" i="2"/>
  <c r="B524" i="2"/>
  <c r="B523" i="2"/>
  <c r="B491" i="2"/>
  <c r="B147" i="2"/>
  <c r="B145" i="2"/>
  <c r="B133" i="2"/>
  <c r="B132" i="2"/>
  <c r="B131" i="2"/>
  <c r="B92" i="2"/>
  <c r="B89" i="2"/>
  <c r="B88" i="2"/>
  <c r="B83" i="2"/>
  <c r="B80" i="2"/>
  <c r="B82" i="2" s="1"/>
  <c r="B78" i="2"/>
  <c r="B75" i="2"/>
  <c r="B77" i="2" s="1"/>
  <c r="B60" i="2"/>
  <c r="B59" i="2"/>
  <c r="B54" i="2"/>
  <c r="B53" i="2"/>
  <c r="B47" i="2"/>
  <c r="B39" i="2"/>
  <c r="B558" i="2" s="1"/>
  <c r="B23" i="2"/>
  <c r="B19" i="2"/>
  <c r="B7" i="2"/>
  <c r="B43" i="1"/>
  <c r="B41" i="1"/>
  <c r="B38" i="1"/>
  <c r="B34" i="1"/>
  <c r="B17" i="1"/>
  <c r="B16" i="1" s="1"/>
  <c r="B14" i="1"/>
  <c r="B10" i="1"/>
  <c r="B8" i="1"/>
  <c r="B559" i="2" l="1"/>
  <c r="B552" i="2"/>
  <c r="B7" i="1"/>
  <c r="B28" i="1"/>
  <c r="B21" i="2"/>
  <c r="B70" i="2"/>
  <c r="B553" i="2"/>
  <c r="B554" i="2"/>
  <c r="B550" i="2"/>
  <c r="B555" i="2"/>
  <c r="B144" i="2"/>
  <c r="B130" i="2"/>
  <c r="B549" i="2"/>
  <c r="B46" i="1" l="1"/>
  <c r="B548" i="2" l="1"/>
</calcChain>
</file>

<file path=xl/sharedStrings.xml><?xml version="1.0" encoding="utf-8"?>
<sst xmlns="http://schemas.openxmlformats.org/spreadsheetml/2006/main" count="602" uniqueCount="192">
  <si>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</si>
  <si>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</si>
  <si>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</si>
  <si>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</si>
  <si>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</si>
  <si>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</si>
  <si>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</si>
  <si>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</si>
  <si>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</si>
  <si>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</si>
  <si>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</si>
  <si>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</si>
  <si>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</si>
  <si>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</si>
  <si>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</si>
  <si>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</si>
  <si>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</si>
  <si>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</si>
  <si>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</si>
  <si>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</si>
  <si>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</si>
  <si>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</si>
  <si>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</si>
  <si>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</si>
  <si>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</si>
  <si>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</si>
  <si>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</si>
  <si>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</si>
  <si>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</si>
  <si>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</si>
  <si>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</si>
  <si>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</si>
  <si>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</si>
  <si>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</si>
  <si>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</si>
  <si>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</si>
  <si>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</si>
  <si>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</si>
  <si>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</si>
  <si>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</si>
  <si>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</si>
  <si>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</si>
  <si>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</si>
  <si>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</si>
  <si>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>Stasio Eidrigevičiaus menų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</si>
  <si>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</si>
  <si>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</si>
  <si>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</si>
  <si>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</si>
  <si>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</si>
  <si>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</si>
  <si>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</si>
  <si>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</si>
  <si>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</si>
  <si>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</si>
  <si>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</si>
  <si>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</si>
  <si>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</si>
  <si>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</si>
  <si>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</si>
  <si>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</si>
  <si>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>Iš viso 10 programai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</si>
  <si>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</si>
  <si>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</si>
  <si>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</si>
  <si>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</si>
  <si>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</si>
  <si>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</si>
  <si>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</si>
  <si>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</si>
  <si>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</si>
  <si>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</si>
  <si>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</si>
  <si>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</si>
  <si>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</si>
  <si>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</si>
  <si>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</si>
  <si>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</si>
  <si>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</si>
  <si>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</si>
  <si>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</si>
  <si>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</si>
  <si>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</si>
  <si>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</si>
  <si>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</si>
  <si>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</si>
  <si>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</si>
  <si>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</si>
  <si>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</si>
  <si>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</si>
  <si>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</si>
  <si>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</si>
  <si>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</si>
  <si>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</si>
  <si>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</si>
  <si>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</si>
  <si>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</si>
  <si>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</si>
  <si>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</si>
  <si>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</si>
  <si>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</si>
  <si>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</si>
  <si>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</si>
  <si>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</si>
  <si>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</si>
  <si>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</si>
  <si>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</si>
  <si>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</si>
  <si>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</si>
  <si>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</si>
  <si>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</si>
  <si>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</si>
  <si>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</si>
  <si>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</si>
  <si>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</si>
  <si>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</si>
  <si>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</si>
  <si>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</si>
  <si>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</si>
  <si>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</si>
  <si>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</si>
  <si>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Dailės mokykla</t>
  </si>
  <si>
    <t>Gamtos mokykla</t>
  </si>
  <si>
    <t>Moksleivių namai</t>
  </si>
  <si>
    <t>Švietimo centras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</si>
  <si>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</si>
  <si>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</si>
  <si>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</si>
  <si>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</si>
  <si>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</si>
  <si>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</si>
  <si>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</si>
  <si>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</si>
  <si>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</si>
  <si>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</si>
  <si>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</si>
  <si>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>Mokesčiai už aplinkos teršimą</t>
  </si>
  <si>
    <t>04 APLINKOS APSAUGOS RĖMIMO 
PROGRAMA</t>
  </si>
  <si>
    <t>Panevėžio nekilnojamojo turto valdymo centras</t>
  </si>
  <si>
    <t>Panevėžio kultūros centras</t>
  </si>
  <si>
    <t xml:space="preserve">         Savivaldybės aplinkos apsaugos rėmimo specialiosios programos lėšos</t>
  </si>
  <si>
    <t>16 VISUOMENĖS SVEIKATOS RĖMIMO 
PROGRAMA</t>
  </si>
  <si>
    <t xml:space="preserve">          Savivaldybės aplinkos apsaugos rėmimo specialiosios programos lėšos</t>
  </si>
  <si>
    <t>Gautos Europos Sąjungos, kitos tarptautinės finansinės paramos ir bendrojo finansavimo lėšos</t>
  </si>
  <si>
    <t>,,Minties“ inžinerijos gimnazija</t>
  </si>
  <si>
    <t>Broniaus Vaidučio Kutavičiaus muzikos mokykla</t>
  </si>
  <si>
    <t>Socialinių pokyčių centras</t>
  </si>
  <si>
    <t>Iš jų:  paskoloms grąžinti Savivaldybės biudžeto lėšos</t>
  </si>
  <si>
    <t>Iš jų: Savivaldybės aplinkos apsaugos rėmimo specialiosios programos lėšos</t>
  </si>
  <si>
    <t>Iš jų:  Savivaldybės aplinkos apsaugos rėmimo specialiosios programos lėšos</t>
  </si>
  <si>
    <t xml:space="preserve">          Savivaldybės aplinkos apsaugos rėmimo specialiosios programos lėšų likutis</t>
  </si>
  <si>
    <t xml:space="preserve">         Savivaldybės aplinkos apsaugos rėmimo specialiosios programos lėšų likutis</t>
  </si>
  <si>
    <t>Iš viso (tūkst. Eur)</t>
  </si>
  <si>
    <t xml:space="preserve">          Valstybės lėšos kitoms dotacijoms</t>
  </si>
  <si>
    <t xml:space="preserve">           palūkanoms už paskolas ir kitus finansinius įsipareigojimus mokėti </t>
  </si>
  <si>
    <t xml:space="preserve">         Valstybės lėšos valstybinėms (valstybės perduotoms savivaldybėms) funkcijoms atlikti                                                                      </t>
  </si>
  <si>
    <t xml:space="preserve">         Valstybės lėšos kitoms dotacijoms</t>
  </si>
  <si>
    <t xml:space="preserve">         Skolintos lėšos</t>
  </si>
  <si>
    <t xml:space="preserve">         Europos Sąjungos ir kitos tarptautinės finansinės paramos lėšos</t>
  </si>
  <si>
    <t xml:space="preserve">         Ankstesnių metų lėšų likutis</t>
  </si>
  <si>
    <t xml:space="preserve">          Savivaldybės biudžeto lėšos Administracijai</t>
  </si>
  <si>
    <t>Iš jų –  Europos Sąjungos ir kitos tarptautinės finansinės paramos lėšos</t>
  </si>
  <si>
    <t xml:space="preserve">          Lėšos iš pajamų už prekes ir paslaugas</t>
  </si>
  <si>
    <t xml:space="preserve">          Ankstesnių metų lėšų likutis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</si>
  <si>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</si>
  <si>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</si>
  <si>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Valstybės  lėšos ugdymo reikmėms finansuoti</t>
  </si>
  <si>
    <t xml:space="preserve">          Europos Sąjungos ir kitos tarptautinės finansinės paramos lėšos</t>
  </si>
  <si>
    <t xml:space="preserve">          Valstybės lėšos regioninėms įstaigoms ir klasėms finansuoti</t>
  </si>
  <si>
    <t xml:space="preserve">          Valstybės lėšos valstybinėms (valstybės perduotoms savivaldybėms) funkcijoms atlikti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</si>
  <si>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</t>
  </si>
  <si>
    <t xml:space="preserve">          Valstybės lėšos valstybinėms (valstybės perduotoms savivaldybėms) funkcijoms atlikti                                                      </t>
  </si>
  <si>
    <t xml:space="preserve">          Valstybės lėšos valstybinėms (valstybės perduotoms savivaldybėms) funkcijoms atlikti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</si>
  <si>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</si>
  <si>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</si>
  <si>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</si>
  <si>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</t>
  </si>
  <si>
    <t xml:space="preserve">          Skolintos lėšos</t>
  </si>
  <si>
    <t xml:space="preserve">          Valstybės lėšos valstybinėms (valstybės perduotoms savivaldybėms) funkcijoms atlikti                            </t>
  </si>
  <si>
    <t>Iš jų:  Savivaldybės  biudžeto lėšos Tarybos darbui, mero, jo politinio (asmeninio) pasitikėjimo tarnautojų darbui</t>
  </si>
  <si>
    <t xml:space="preserve">          Savivaldybės biudžeto lėšos mero fondui</t>
  </si>
  <si>
    <t xml:space="preserve">          Savivaldybės biudžeto lėšos mero rezervui</t>
  </si>
  <si>
    <t>Pedagoginė psichologinė tarnyba</t>
  </si>
  <si>
    <t xml:space="preserve">        PANEVĖŽIO MIESTO SAVIVALDYBĖS 2026 METŲ BIUDŽETO PAJAMOS           </t>
  </si>
  <si>
    <t xml:space="preserve">    2026 M. ASIGNAVIMAI PAGAL ASIGNAVIMŲ VALDYTOJUS IR PROGRAMAS</t>
  </si>
  <si>
    <t>Suaugusiųjų mokymo centras</t>
  </si>
  <si>
    <t>Palūkanos už paskolas</t>
  </si>
  <si>
    <t>Iš jų  – Europos Sąjungos ir kitos tarptautinės finansinės paramos lėšos</t>
  </si>
  <si>
    <t>Valstybės lėšos kapitalo investicijoms finansuoti</t>
  </si>
  <si>
    <t xml:space="preserve">         Valstybės lėšos kapitalo investicijoms</t>
  </si>
  <si>
    <t xml:space="preserve">          Valstybės lėšos kapitalo investicijoms</t>
  </si>
  <si>
    <t>Iš jų –  Savivaldybės biudžeto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</si>
</sst>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2371726</xdr:colOff>
      <xdr:row>0</xdr:row>
      <xdr:rowOff>76201</xdr:rowOff>
    </xdr:from>
    <xdr:to>
      <xdr:col>2</xdr:col>
      <xdr:colOff>1</xdr:colOff>
      <xdr:row>0</xdr:row>
      <xdr:rowOff>1123951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BB56662-F80D-4C52-8ECA-8C94FA72A76F}"/>
            </a:ext>
          </a:extLst>
        </xdr:cNvPr>
        <xdr:cNvSpPr txBox="1">
          <a:spLocks noChangeArrowheads="1"/>
        </xdr:cNvSpPr>
      </xdr:nvSpPr>
      <xdr:spPr bwMode="auto">
        <a:xfrm>
          <a:off x="2371726" y="76201"/>
          <a:ext cx="2857500" cy="10477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 m. vasario 26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 m. kovo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2400300</xdr:colOff>
      <xdr:row>0</xdr:row>
      <xdr:rowOff>66675</xdr:rowOff>
    </xdr:from>
    <xdr:to>
      <xdr:col>1</xdr:col>
      <xdr:colOff>1190625</xdr:colOff>
      <xdr:row>0</xdr:row>
      <xdr:rowOff>1114425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98E16A3-499F-47C2-87B0-B6BB615940FE}"/>
            </a:ext>
          </a:extLst>
        </xdr:cNvPr>
        <xdr:cNvSpPr txBox="1">
          <a:spLocks noChangeArrowheads="1"/>
        </xdr:cNvSpPr>
      </xdr:nvSpPr>
      <xdr:spPr bwMode="auto">
        <a:xfrm>
          <a:off x="2400300" y="66675"/>
          <a:ext cx="2857500" cy="10477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 m. vasario 26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 m. kovo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workbookViewId="0">
      <selection activeCell="B27" sqref="B27"/>
    </sheetView>
  </sheetViews>
  <sheetFormatPr defaultColWidth="8.90625" defaultRowHeight="13" x14ac:dyDescent="0.3"/>
  <cols>
    <col min="1" max="1" width="59.6328125" style="3" customWidth="1"/>
    <col min="2" max="2" width="18.6328125" style="3" customWidth="1"/>
    <col min="3" max="16384" width="8.90625" style="3"/>
  </cols>
  <sheetData>
    <row r="1" spans="1:2" ht="100.5" customHeight="1" x14ac:dyDescent="0.3">
      <c r="A1" s="1"/>
      <c r="B1" s="2"/>
    </row>
    <row r="2" spans="1:2" ht="19.25" customHeight="1" x14ac:dyDescent="0.3">
      <c r="A2" s="1"/>
      <c r="B2" s="2"/>
    </row>
    <row r="3" spans="1:2" ht="15" x14ac:dyDescent="0.3">
      <c r="A3" s="48" t="s">
        <v>183</v>
      </c>
      <c r="B3" s="48"/>
    </row>
    <row r="4" spans="1:2" ht="14" x14ac:dyDescent="0.3">
      <c r="A4" s="49"/>
      <c r="B4" s="49"/>
    </row>
    <row r="5" spans="1:2" ht="14" x14ac:dyDescent="0.3">
      <c r="A5" s="2"/>
      <c r="B5" s="2"/>
    </row>
    <row r="6" spans="1:2" ht="24.75" customHeight="1" x14ac:dyDescent="0.3">
      <c r="A6" s="4" t="s">
        <v>0</v>
      </c>
      <c r="B6" s="4" t="s">
        <v>152</v>
      </c>
    </row>
    <row r="7" spans="1:2" ht="18.75" customHeight="1" x14ac:dyDescent="0.3">
      <c r="A7" s="5" t="s">
        <v>1</v>
      </c>
      <c r="B7" s="6">
        <f>SUM(B8+B10+B14)</f>
        <v>108983</v>
      </c>
    </row>
    <row r="8" spans="1:2" ht="15.75" customHeight="1" x14ac:dyDescent="0.3">
      <c r="A8" s="5" t="s">
        <v>2</v>
      </c>
      <c r="B8" s="6">
        <f>SUM(B9:B9)</f>
        <v>104388</v>
      </c>
    </row>
    <row r="9" spans="1:2" ht="17.25" customHeight="1" x14ac:dyDescent="0.3">
      <c r="A9" s="7" t="s">
        <v>3</v>
      </c>
      <c r="B9" s="8">
        <v>104388</v>
      </c>
    </row>
    <row r="10" spans="1:2" ht="15.75" customHeight="1" x14ac:dyDescent="0.3">
      <c r="A10" s="5" t="s">
        <v>4</v>
      </c>
      <c r="B10" s="6">
        <f>SUM(B11:B13)</f>
        <v>4230</v>
      </c>
    </row>
    <row r="11" spans="1:2" ht="16.5" customHeight="1" x14ac:dyDescent="0.3">
      <c r="A11" s="7" t="s">
        <v>5</v>
      </c>
      <c r="B11" s="8">
        <v>600</v>
      </c>
    </row>
    <row r="12" spans="1:2" ht="16.5" customHeight="1" x14ac:dyDescent="0.3">
      <c r="A12" s="7" t="s">
        <v>6</v>
      </c>
      <c r="B12" s="8">
        <v>130</v>
      </c>
    </row>
    <row r="13" spans="1:2" ht="16.5" customHeight="1" x14ac:dyDescent="0.3">
      <c r="A13" s="7" t="s">
        <v>7</v>
      </c>
      <c r="B13" s="8">
        <v>3500</v>
      </c>
    </row>
    <row r="14" spans="1:2" ht="14" x14ac:dyDescent="0.3">
      <c r="A14" s="5" t="s">
        <v>8</v>
      </c>
      <c r="B14" s="6">
        <f>SUM(B15:B15)</f>
        <v>365</v>
      </c>
    </row>
    <row r="15" spans="1:2" ht="14" x14ac:dyDescent="0.3">
      <c r="A15" s="7" t="s">
        <v>136</v>
      </c>
      <c r="B15" s="8">
        <v>365</v>
      </c>
    </row>
    <row r="16" spans="1:2" ht="16.5" customHeight="1" x14ac:dyDescent="0.3">
      <c r="A16" s="5" t="s">
        <v>9</v>
      </c>
      <c r="B16" s="6">
        <f>B17</f>
        <v>102269.80000000002</v>
      </c>
    </row>
    <row r="17" spans="1:2" ht="14" x14ac:dyDescent="0.3">
      <c r="A17" s="5" t="s">
        <v>10</v>
      </c>
      <c r="B17" s="6">
        <f>SUM(B18+B24+B22)</f>
        <v>102269.80000000002</v>
      </c>
    </row>
    <row r="18" spans="1:2" ht="14" x14ac:dyDescent="0.3">
      <c r="A18" s="5" t="s">
        <v>11</v>
      </c>
      <c r="B18" s="6">
        <f>B19+B20+B21</f>
        <v>72641.700000000012</v>
      </c>
    </row>
    <row r="19" spans="1:2" ht="21" customHeight="1" x14ac:dyDescent="0.3">
      <c r="A19" s="7" t="s">
        <v>12</v>
      </c>
      <c r="B19" s="8">
        <v>11473.099999999999</v>
      </c>
    </row>
    <row r="20" spans="1:2" ht="16.5" customHeight="1" x14ac:dyDescent="0.3">
      <c r="A20" s="7" t="s">
        <v>13</v>
      </c>
      <c r="B20" s="8">
        <v>58514.400000000016</v>
      </c>
    </row>
    <row r="21" spans="1:2" ht="42" x14ac:dyDescent="0.3">
      <c r="A21" s="7" t="s">
        <v>14</v>
      </c>
      <c r="B21" s="8">
        <v>2654.2</v>
      </c>
    </row>
    <row r="22" spans="1:2" ht="35.4" customHeight="1" x14ac:dyDescent="0.3">
      <c r="A22" s="5" t="s">
        <v>15</v>
      </c>
      <c r="B22" s="6">
        <f>SUM(B23:B23)</f>
        <v>18961.900000000001</v>
      </c>
    </row>
    <row r="23" spans="1:2" ht="35.4" customHeight="1" x14ac:dyDescent="0.3">
      <c r="A23" s="7" t="s">
        <v>143</v>
      </c>
      <c r="B23" s="8">
        <v>18961.900000000001</v>
      </c>
    </row>
    <row r="24" spans="1:2" ht="16.5" customHeight="1" x14ac:dyDescent="0.3">
      <c r="A24" s="5" t="s">
        <v>16</v>
      </c>
      <c r="B24" s="6">
        <f>B25+B26+B27</f>
        <v>10666.2</v>
      </c>
    </row>
    <row r="25" spans="1:2" ht="16.5" customHeight="1" x14ac:dyDescent="0.3">
      <c r="A25" s="7" t="s">
        <v>188</v>
      </c>
      <c r="B25" s="8">
        <v>1015</v>
      </c>
    </row>
    <row r="26" spans="1:2" ht="34.5" customHeight="1" x14ac:dyDescent="0.3">
      <c r="A26" s="7" t="s">
        <v>17</v>
      </c>
      <c r="B26" s="8">
        <v>4626.2</v>
      </c>
    </row>
    <row r="27" spans="1:2" ht="18" customHeight="1" x14ac:dyDescent="0.3">
      <c r="A27" s="7" t="s">
        <v>16</v>
      </c>
      <c r="B27" s="8">
        <v>5025</v>
      </c>
    </row>
    <row r="28" spans="1:2" ht="14" x14ac:dyDescent="0.3">
      <c r="A28" s="5" t="s">
        <v>18</v>
      </c>
      <c r="B28" s="6">
        <f>SUM(B29+B34+B38+B41+B43)</f>
        <v>8548.9000000000015</v>
      </c>
    </row>
    <row r="29" spans="1:2" ht="18" customHeight="1" x14ac:dyDescent="0.3">
      <c r="A29" s="5" t="s">
        <v>19</v>
      </c>
      <c r="B29" s="6">
        <f>SUM(B30:B33)</f>
        <v>1268</v>
      </c>
    </row>
    <row r="30" spans="1:2" ht="18" customHeight="1" x14ac:dyDescent="0.3">
      <c r="A30" s="7" t="s">
        <v>186</v>
      </c>
      <c r="B30" s="8">
        <v>5</v>
      </c>
    </row>
    <row r="31" spans="1:2" ht="14" x14ac:dyDescent="0.3">
      <c r="A31" s="7" t="s">
        <v>20</v>
      </c>
      <c r="B31" s="8">
        <v>333</v>
      </c>
    </row>
    <row r="32" spans="1:2" ht="14" x14ac:dyDescent="0.3">
      <c r="A32" s="7" t="s">
        <v>21</v>
      </c>
      <c r="B32" s="8">
        <v>880</v>
      </c>
    </row>
    <row r="33" spans="1:2" ht="14" x14ac:dyDescent="0.3">
      <c r="A33" s="7" t="s">
        <v>22</v>
      </c>
      <c r="B33" s="8">
        <v>50</v>
      </c>
    </row>
    <row r="34" spans="1:2" ht="14" x14ac:dyDescent="0.3">
      <c r="A34" s="5" t="s">
        <v>23</v>
      </c>
      <c r="B34" s="6">
        <f>B35+B36+B37</f>
        <v>5695.9000000000005</v>
      </c>
    </row>
    <row r="35" spans="1:2" ht="17.25" customHeight="1" x14ac:dyDescent="0.3">
      <c r="A35" s="7" t="s">
        <v>24</v>
      </c>
      <c r="B35" s="9">
        <v>1045.4000000000001</v>
      </c>
    </row>
    <row r="36" spans="1:2" ht="14.4" customHeight="1" x14ac:dyDescent="0.3">
      <c r="A36" s="7" t="s">
        <v>25</v>
      </c>
      <c r="B36" s="9">
        <v>1512.2</v>
      </c>
    </row>
    <row r="37" spans="1:2" ht="16.25" customHeight="1" x14ac:dyDescent="0.3">
      <c r="A37" s="7" t="s">
        <v>26</v>
      </c>
      <c r="B37" s="9">
        <v>3138.3</v>
      </c>
    </row>
    <row r="38" spans="1:2" ht="17.25" customHeight="1" x14ac:dyDescent="0.3">
      <c r="A38" s="5" t="s">
        <v>27</v>
      </c>
      <c r="B38" s="10">
        <f>SUM(B39:B40)</f>
        <v>1200</v>
      </c>
    </row>
    <row r="39" spans="1:2" ht="14" x14ac:dyDescent="0.3">
      <c r="A39" s="7" t="s">
        <v>28</v>
      </c>
      <c r="B39" s="9">
        <v>50</v>
      </c>
    </row>
    <row r="40" spans="1:2" ht="14" x14ac:dyDescent="0.3">
      <c r="A40" s="7" t="s">
        <v>29</v>
      </c>
      <c r="B40" s="9">
        <v>1150</v>
      </c>
    </row>
    <row r="41" spans="1:2" ht="14" x14ac:dyDescent="0.3">
      <c r="A41" s="5" t="s">
        <v>30</v>
      </c>
      <c r="B41" s="6">
        <f>B42</f>
        <v>185</v>
      </c>
    </row>
    <row r="42" spans="1:2" ht="14" x14ac:dyDescent="0.3">
      <c r="A42" s="7" t="s">
        <v>30</v>
      </c>
      <c r="B42" s="8">
        <v>185</v>
      </c>
    </row>
    <row r="43" spans="1:2" ht="17.399999999999999" customHeight="1" x14ac:dyDescent="0.3">
      <c r="A43" s="5" t="s">
        <v>31</v>
      </c>
      <c r="B43" s="6">
        <f>SUM(B44)</f>
        <v>200</v>
      </c>
    </row>
    <row r="44" spans="1:2" ht="14" x14ac:dyDescent="0.3">
      <c r="A44" s="7" t="s">
        <v>31</v>
      </c>
      <c r="B44" s="8">
        <v>200</v>
      </c>
    </row>
    <row r="45" spans="1:2" ht="14" x14ac:dyDescent="0.3">
      <c r="A45" s="5" t="s">
        <v>32</v>
      </c>
      <c r="B45" s="6">
        <v>414</v>
      </c>
    </row>
    <row r="46" spans="1:2" ht="18" customHeight="1" x14ac:dyDescent="0.3">
      <c r="A46" s="5" t="s">
        <v>33</v>
      </c>
      <c r="B46" s="6">
        <f>B7+B16+B28+B45</f>
        <v>220215.7</v>
      </c>
    </row>
    <row r="54" spans="2:2" x14ac:dyDescent="0.3">
      <c r="B54" s="21"/>
    </row>
  </sheetData>
  <mergeCells count="2">
    <mergeCell ref="A3:B3"/>
    <mergeCell ref="A4:B4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64"/>
  <sheetViews>
    <sheetView tabSelected="1" workbookViewId="0">
      <selection activeCell="C554" sqref="C554"/>
    </sheetView>
  </sheetViews>
  <sheetFormatPr defaultColWidth="9.08984375" defaultRowHeight="14" x14ac:dyDescent="0.3"/>
  <cols>
    <col min="1" max="1" width="61" style="2" customWidth="1"/>
    <col min="2" max="2" width="18.36328125" style="2" customWidth="1"/>
    <col min="3" max="16384" width="9.08984375" style="2"/>
  </cols>
  <sheetData>
    <row r="1" spans="1:2" ht="81.75" customHeight="1" x14ac:dyDescent="0.3"/>
    <row r="2" spans="1:2" ht="29.25" customHeight="1" x14ac:dyDescent="0.3"/>
    <row r="3" spans="1:2" ht="30.75" customHeight="1" x14ac:dyDescent="0.3">
      <c r="A3" s="54" t="s">
        <v>184</v>
      </c>
      <c r="B3" s="54"/>
    </row>
    <row r="5" spans="1:2" s="32" customFormat="1" ht="24" customHeight="1" x14ac:dyDescent="0.35">
      <c r="A5" s="4" t="s">
        <v>34</v>
      </c>
      <c r="B5" s="4" t="s">
        <v>152</v>
      </c>
    </row>
    <row r="6" spans="1:2" s="32" customFormat="1" ht="23.25" customHeight="1" x14ac:dyDescent="0.35">
      <c r="A6" s="55" t="s">
        <v>35</v>
      </c>
      <c r="B6" s="56"/>
    </row>
    <row r="7" spans="1:2" s="32" customFormat="1" ht="18.75" customHeight="1" x14ac:dyDescent="0.35">
      <c r="A7" s="16" t="s">
        <v>36</v>
      </c>
      <c r="B7" s="24">
        <f>B8</f>
        <v>431.4</v>
      </c>
    </row>
    <row r="8" spans="1:2" s="32" customFormat="1" ht="18.75" customHeight="1" x14ac:dyDescent="0.35">
      <c r="A8" s="12" t="s">
        <v>37</v>
      </c>
      <c r="B8" s="25">
        <v>431.4</v>
      </c>
    </row>
    <row r="9" spans="1:2" s="32" customFormat="1" ht="18.75" customHeight="1" x14ac:dyDescent="0.35">
      <c r="A9" s="11" t="s">
        <v>38</v>
      </c>
      <c r="B9" s="26">
        <f>SUM(B10:B15)</f>
        <v>12226.4</v>
      </c>
    </row>
    <row r="10" spans="1:2" s="32" customFormat="1" ht="25.5" customHeight="1" x14ac:dyDescent="0.35">
      <c r="A10" s="12" t="s">
        <v>179</v>
      </c>
      <c r="B10" s="27">
        <v>886.9</v>
      </c>
    </row>
    <row r="11" spans="1:2" s="32" customFormat="1" ht="18.75" customHeight="1" x14ac:dyDescent="0.35">
      <c r="A11" s="12" t="s">
        <v>180</v>
      </c>
      <c r="B11" s="27">
        <v>35</v>
      </c>
    </row>
    <row r="12" spans="1:2" s="32" customFormat="1" ht="18.75" customHeight="1" x14ac:dyDescent="0.35">
      <c r="A12" s="12" t="s">
        <v>181</v>
      </c>
      <c r="B12" s="27">
        <v>294.89999999999998</v>
      </c>
    </row>
    <row r="13" spans="1:2" s="32" customFormat="1" ht="18.75" customHeight="1" x14ac:dyDescent="0.35">
      <c r="A13" s="12" t="s">
        <v>160</v>
      </c>
      <c r="B13" s="27">
        <v>10180.1</v>
      </c>
    </row>
    <row r="14" spans="1:2" s="32" customFormat="1" ht="27" customHeight="1" x14ac:dyDescent="0.35">
      <c r="A14" s="12" t="s">
        <v>178</v>
      </c>
      <c r="B14" s="27">
        <v>747.4</v>
      </c>
    </row>
    <row r="15" spans="1:2" s="32" customFormat="1" ht="27" customHeight="1" x14ac:dyDescent="0.35">
      <c r="A15" s="12" t="s">
        <v>153</v>
      </c>
      <c r="B15" s="27">
        <v>82.1</v>
      </c>
    </row>
    <row r="16" spans="1:2" s="32" customFormat="1" ht="31.5" customHeight="1" x14ac:dyDescent="0.35">
      <c r="A16" s="11" t="s">
        <v>39</v>
      </c>
      <c r="B16" s="26">
        <f>SUM(B17:B18)</f>
        <v>1187.5</v>
      </c>
    </row>
    <row r="17" spans="1:2" s="32" customFormat="1" ht="17.399999999999999" customHeight="1" x14ac:dyDescent="0.35">
      <c r="A17" s="12" t="s">
        <v>147</v>
      </c>
      <c r="B17" s="28">
        <v>887.5</v>
      </c>
    </row>
    <row r="18" spans="1:2" s="32" customFormat="1" ht="20" customHeight="1" x14ac:dyDescent="0.35">
      <c r="A18" s="12" t="s">
        <v>154</v>
      </c>
      <c r="B18" s="28">
        <v>300</v>
      </c>
    </row>
    <row r="19" spans="1:2" s="32" customFormat="1" ht="18.75" customHeight="1" x14ac:dyDescent="0.35">
      <c r="A19" s="11" t="s">
        <v>40</v>
      </c>
      <c r="B19" s="26">
        <f>SUM(B20)</f>
        <v>1795.7</v>
      </c>
    </row>
    <row r="20" spans="1:2" s="32" customFormat="1" ht="18.75" customHeight="1" x14ac:dyDescent="0.35">
      <c r="A20" s="14" t="s">
        <v>37</v>
      </c>
      <c r="B20" s="27">
        <v>1795.7</v>
      </c>
    </row>
    <row r="21" spans="1:2" s="32" customFormat="1" ht="18.75" customHeight="1" x14ac:dyDescent="0.35">
      <c r="A21" s="11" t="s">
        <v>41</v>
      </c>
      <c r="B21" s="26">
        <f>B7+B9+B16+B19</f>
        <v>15641</v>
      </c>
    </row>
    <row r="22" spans="1:2" s="32" customFormat="1" ht="18.75" customHeight="1" x14ac:dyDescent="0.35">
      <c r="A22" s="12" t="s">
        <v>42</v>
      </c>
      <c r="B22" s="27">
        <f>B8+B10+B11+B12+B13+B17+B18+B20</f>
        <v>14811.5</v>
      </c>
    </row>
    <row r="23" spans="1:2" s="32" customFormat="1" ht="27" customHeight="1" x14ac:dyDescent="0.35">
      <c r="A23" s="12" t="s">
        <v>155</v>
      </c>
      <c r="B23" s="27">
        <f>B14</f>
        <v>747.4</v>
      </c>
    </row>
    <row r="24" spans="1:2" s="32" customFormat="1" ht="27" customHeight="1" x14ac:dyDescent="0.35">
      <c r="A24" s="13" t="s">
        <v>156</v>
      </c>
      <c r="B24" s="8">
        <f>B15</f>
        <v>82.1</v>
      </c>
    </row>
    <row r="25" spans="1:2" s="32" customFormat="1" ht="23.25" customHeight="1" x14ac:dyDescent="0.35">
      <c r="A25" s="50" t="s">
        <v>43</v>
      </c>
      <c r="B25" s="51"/>
    </row>
    <row r="26" spans="1:2" s="32" customFormat="1" ht="18.75" customHeight="1" x14ac:dyDescent="0.35">
      <c r="A26" s="15" t="s">
        <v>38</v>
      </c>
      <c r="B26" s="26">
        <f>SUM(B27:B31)</f>
        <v>32898.299999999996</v>
      </c>
    </row>
    <row r="27" spans="1:2" s="32" customFormat="1" ht="18.75" customHeight="1" x14ac:dyDescent="0.35">
      <c r="A27" s="12" t="s">
        <v>42</v>
      </c>
      <c r="B27" s="28">
        <v>2413.6</v>
      </c>
    </row>
    <row r="28" spans="1:2" s="32" customFormat="1" ht="18.75" customHeight="1" x14ac:dyDescent="0.35">
      <c r="A28" s="12" t="s">
        <v>189</v>
      </c>
      <c r="B28" s="28">
        <v>1015</v>
      </c>
    </row>
    <row r="29" spans="1:2" s="32" customFormat="1" ht="18.75" customHeight="1" x14ac:dyDescent="0.35">
      <c r="A29" s="12" t="s">
        <v>157</v>
      </c>
      <c r="B29" s="28">
        <v>4927.3</v>
      </c>
    </row>
    <row r="30" spans="1:2" s="32" customFormat="1" ht="18.75" customHeight="1" x14ac:dyDescent="0.35">
      <c r="A30" s="12" t="s">
        <v>158</v>
      </c>
      <c r="B30" s="28">
        <v>17833.2</v>
      </c>
    </row>
    <row r="31" spans="1:2" s="32" customFormat="1" ht="18.75" customHeight="1" x14ac:dyDescent="0.35">
      <c r="A31" s="14" t="s">
        <v>159</v>
      </c>
      <c r="B31" s="28">
        <v>6709.2</v>
      </c>
    </row>
    <row r="32" spans="1:2" s="32" customFormat="1" ht="18.75" customHeight="1" x14ac:dyDescent="0.35">
      <c r="A32" s="15" t="s">
        <v>146</v>
      </c>
      <c r="B32" s="29">
        <f>SUM(B33:B33)</f>
        <v>293.10000000000002</v>
      </c>
    </row>
    <row r="33" spans="1:2" s="32" customFormat="1" ht="18.75" customHeight="1" x14ac:dyDescent="0.35">
      <c r="A33" s="12" t="s">
        <v>187</v>
      </c>
      <c r="B33" s="27">
        <v>293.10000000000002</v>
      </c>
    </row>
    <row r="34" spans="1:2" s="32" customFormat="1" ht="18.75" customHeight="1" x14ac:dyDescent="0.35">
      <c r="A34" s="11" t="s">
        <v>133</v>
      </c>
      <c r="B34" s="44">
        <f>B35</f>
        <v>100</v>
      </c>
    </row>
    <row r="35" spans="1:2" s="32" customFormat="1" ht="18.75" customHeight="1" x14ac:dyDescent="0.35">
      <c r="A35" s="14" t="s">
        <v>161</v>
      </c>
      <c r="B35" s="25">
        <v>100</v>
      </c>
    </row>
    <row r="36" spans="1:2" s="32" customFormat="1" ht="18.75" customHeight="1" x14ac:dyDescent="0.35">
      <c r="A36" s="11" t="s">
        <v>45</v>
      </c>
      <c r="B36" s="24">
        <f>B26+B32+B34</f>
        <v>33291.399999999994</v>
      </c>
    </row>
    <row r="37" spans="1:2" s="32" customFormat="1" ht="18.75" customHeight="1" x14ac:dyDescent="0.35">
      <c r="A37" s="12" t="s">
        <v>42</v>
      </c>
      <c r="B37" s="27">
        <f>B27</f>
        <v>2413.6</v>
      </c>
    </row>
    <row r="38" spans="1:2" s="32" customFormat="1" ht="18.75" customHeight="1" x14ac:dyDescent="0.35">
      <c r="A38" s="12" t="s">
        <v>189</v>
      </c>
      <c r="B38" s="27">
        <f>B28</f>
        <v>1015</v>
      </c>
    </row>
    <row r="39" spans="1:2" s="32" customFormat="1" ht="18.75" customHeight="1" x14ac:dyDescent="0.35">
      <c r="A39" s="12" t="s">
        <v>157</v>
      </c>
      <c r="B39" s="27">
        <f>B29</f>
        <v>4927.3</v>
      </c>
    </row>
    <row r="40" spans="1:2" s="32" customFormat="1" ht="18.75" customHeight="1" x14ac:dyDescent="0.35">
      <c r="A40" s="12" t="s">
        <v>158</v>
      </c>
      <c r="B40" s="27">
        <f>B30+B33+B35</f>
        <v>18226.3</v>
      </c>
    </row>
    <row r="41" spans="1:2" s="32" customFormat="1" ht="18.75" customHeight="1" x14ac:dyDescent="0.35">
      <c r="A41" s="14" t="s">
        <v>159</v>
      </c>
      <c r="B41" s="27">
        <f>B31</f>
        <v>6709.2</v>
      </c>
    </row>
    <row r="42" spans="1:2" s="32" customFormat="1" ht="24" customHeight="1" x14ac:dyDescent="0.35">
      <c r="A42" s="50" t="s">
        <v>46</v>
      </c>
      <c r="B42" s="51"/>
    </row>
    <row r="43" spans="1:2" s="32" customFormat="1" ht="18.75" customHeight="1" x14ac:dyDescent="0.35">
      <c r="A43" s="15" t="s">
        <v>38</v>
      </c>
      <c r="B43" s="26">
        <f>SUM(B44:B45)</f>
        <v>805.90000000000009</v>
      </c>
    </row>
    <row r="44" spans="1:2" s="32" customFormat="1" ht="18.75" customHeight="1" x14ac:dyDescent="0.35">
      <c r="A44" s="12" t="s">
        <v>42</v>
      </c>
      <c r="B44" s="27">
        <v>427.6</v>
      </c>
    </row>
    <row r="45" spans="1:2" s="32" customFormat="1" ht="18.75" customHeight="1" x14ac:dyDescent="0.35">
      <c r="A45" s="12" t="s">
        <v>159</v>
      </c>
      <c r="B45" s="27">
        <v>378.3</v>
      </c>
    </row>
    <row r="46" spans="1:2" s="32" customFormat="1" ht="18.75" customHeight="1" x14ac:dyDescent="0.35">
      <c r="A46" s="11" t="s">
        <v>48</v>
      </c>
      <c r="B46" s="26">
        <f>B43</f>
        <v>805.90000000000009</v>
      </c>
    </row>
    <row r="47" spans="1:2" s="32" customFormat="1" ht="18.75" customHeight="1" x14ac:dyDescent="0.35">
      <c r="A47" s="12" t="s">
        <v>42</v>
      </c>
      <c r="B47" s="28">
        <f>B44</f>
        <v>427.6</v>
      </c>
    </row>
    <row r="48" spans="1:2" s="32" customFormat="1" ht="18.75" customHeight="1" x14ac:dyDescent="0.35">
      <c r="A48" s="12" t="s">
        <v>159</v>
      </c>
      <c r="B48" s="28">
        <f>B45</f>
        <v>378.3</v>
      </c>
    </row>
    <row r="49" spans="1:2" s="32" customFormat="1" ht="33" customHeight="1" x14ac:dyDescent="0.35">
      <c r="A49" s="50" t="s">
        <v>137</v>
      </c>
      <c r="B49" s="51"/>
    </row>
    <row r="50" spans="1:2" s="32" customFormat="1" ht="18.75" customHeight="1" x14ac:dyDescent="0.35">
      <c r="A50" s="17" t="s">
        <v>38</v>
      </c>
      <c r="B50" s="6">
        <f>SUM(B51:B52)</f>
        <v>521.29999999999995</v>
      </c>
    </row>
    <row r="51" spans="1:2" s="32" customFormat="1" ht="18.75" customHeight="1" x14ac:dyDescent="0.35">
      <c r="A51" s="13" t="s">
        <v>148</v>
      </c>
      <c r="B51" s="8">
        <v>332</v>
      </c>
    </row>
    <row r="52" spans="1:2" s="32" customFormat="1" ht="29" customHeight="1" x14ac:dyDescent="0.35">
      <c r="A52" s="13" t="s">
        <v>150</v>
      </c>
      <c r="B52" s="8">
        <v>189.3</v>
      </c>
    </row>
    <row r="53" spans="1:2" s="32" customFormat="1" ht="18.75" customHeight="1" x14ac:dyDescent="0.35">
      <c r="A53" s="18" t="s">
        <v>49</v>
      </c>
      <c r="B53" s="6">
        <f>B50</f>
        <v>521.29999999999995</v>
      </c>
    </row>
    <row r="54" spans="1:2" s="32" customFormat="1" ht="18.75" customHeight="1" x14ac:dyDescent="0.35">
      <c r="A54" s="13" t="s">
        <v>149</v>
      </c>
      <c r="B54" s="8">
        <f>B51</f>
        <v>332</v>
      </c>
    </row>
    <row r="55" spans="1:2" s="32" customFormat="1" ht="29" customHeight="1" x14ac:dyDescent="0.35">
      <c r="A55" s="13" t="s">
        <v>150</v>
      </c>
      <c r="B55" s="8">
        <f>B52</f>
        <v>189.3</v>
      </c>
    </row>
    <row r="56" spans="1:2" s="32" customFormat="1" ht="35.25" customHeight="1" x14ac:dyDescent="0.35">
      <c r="A56" s="50" t="s">
        <v>51</v>
      </c>
      <c r="B56" s="51"/>
    </row>
    <row r="57" spans="1:2" s="32" customFormat="1" ht="18.75" customHeight="1" x14ac:dyDescent="0.35">
      <c r="A57" s="43" t="s">
        <v>52</v>
      </c>
      <c r="B57" s="24">
        <f>SUM(B58:B58)</f>
        <v>3301</v>
      </c>
    </row>
    <row r="58" spans="1:2" s="32" customFormat="1" ht="18.75" customHeight="1" x14ac:dyDescent="0.35">
      <c r="A58" s="12" t="s">
        <v>47</v>
      </c>
      <c r="B58" s="27">
        <v>3301</v>
      </c>
    </row>
    <row r="59" spans="1:2" s="32" customFormat="1" ht="18.75" customHeight="1" x14ac:dyDescent="0.35">
      <c r="A59" s="11" t="s">
        <v>53</v>
      </c>
      <c r="B59" s="26">
        <f>SUM(B57)</f>
        <v>3301</v>
      </c>
    </row>
    <row r="60" spans="1:2" s="32" customFormat="1" ht="18.75" customHeight="1" x14ac:dyDescent="0.35">
      <c r="A60" s="12" t="s">
        <v>47</v>
      </c>
      <c r="B60" s="27">
        <f>B58</f>
        <v>3301</v>
      </c>
    </row>
    <row r="61" spans="1:2" s="32" customFormat="1" ht="30" customHeight="1" x14ac:dyDescent="0.35">
      <c r="A61" s="50" t="s">
        <v>54</v>
      </c>
      <c r="B61" s="51"/>
    </row>
    <row r="62" spans="1:2" s="32" customFormat="1" ht="18.75" customHeight="1" x14ac:dyDescent="0.35">
      <c r="A62" s="15" t="s">
        <v>38</v>
      </c>
      <c r="B62" s="26">
        <f>SUM(B63:B65)</f>
        <v>1886.1</v>
      </c>
    </row>
    <row r="63" spans="1:2" s="32" customFormat="1" ht="18.75" customHeight="1" x14ac:dyDescent="0.35">
      <c r="A63" s="12" t="s">
        <v>42</v>
      </c>
      <c r="B63" s="27">
        <v>180</v>
      </c>
    </row>
    <row r="64" spans="1:2" s="32" customFormat="1" ht="18.75" customHeight="1" x14ac:dyDescent="0.35">
      <c r="A64" s="35" t="s">
        <v>162</v>
      </c>
      <c r="B64" s="27">
        <v>850</v>
      </c>
    </row>
    <row r="65" spans="1:2" s="32" customFormat="1" ht="18.75" customHeight="1" x14ac:dyDescent="0.35">
      <c r="A65" s="14" t="s">
        <v>159</v>
      </c>
      <c r="B65" s="25">
        <v>856.1</v>
      </c>
    </row>
    <row r="66" spans="1:2" s="32" customFormat="1" ht="18.75" customHeight="1" x14ac:dyDescent="0.35">
      <c r="A66" s="42" t="s">
        <v>138</v>
      </c>
      <c r="B66" s="24">
        <f>SUM(B67:B69)</f>
        <v>4502.3</v>
      </c>
    </row>
    <row r="67" spans="1:2" s="32" customFormat="1" ht="18.75" customHeight="1" x14ac:dyDescent="0.35">
      <c r="A67" s="12" t="s">
        <v>42</v>
      </c>
      <c r="B67" s="27">
        <v>4060.7</v>
      </c>
    </row>
    <row r="68" spans="1:2" s="32" customFormat="1" ht="18.75" customHeight="1" x14ac:dyDescent="0.35">
      <c r="A68" s="35" t="s">
        <v>162</v>
      </c>
      <c r="B68" s="27">
        <v>295</v>
      </c>
    </row>
    <row r="69" spans="1:2" s="32" customFormat="1" ht="18.75" customHeight="1" x14ac:dyDescent="0.35">
      <c r="A69" s="12" t="s">
        <v>159</v>
      </c>
      <c r="B69" s="25">
        <v>146.6</v>
      </c>
    </row>
    <row r="70" spans="1:2" s="32" customFormat="1" ht="18.75" customHeight="1" x14ac:dyDescent="0.35">
      <c r="A70" s="11" t="s">
        <v>55</v>
      </c>
      <c r="B70" s="24">
        <f>B62+B66</f>
        <v>6388.4</v>
      </c>
    </row>
    <row r="71" spans="1:2" s="32" customFormat="1" ht="18.75" customHeight="1" x14ac:dyDescent="0.35">
      <c r="A71" s="12" t="s">
        <v>42</v>
      </c>
      <c r="B71" s="25">
        <f>B63+B67</f>
        <v>4240.7</v>
      </c>
    </row>
    <row r="72" spans="1:2" s="32" customFormat="1" ht="18.75" customHeight="1" x14ac:dyDescent="0.35">
      <c r="A72" s="35" t="s">
        <v>162</v>
      </c>
      <c r="B72" s="27">
        <f>B64+B68</f>
        <v>1145</v>
      </c>
    </row>
    <row r="73" spans="1:2" s="32" customFormat="1" ht="18.75" customHeight="1" x14ac:dyDescent="0.35">
      <c r="A73" s="14" t="s">
        <v>163</v>
      </c>
      <c r="B73" s="27">
        <f>B65+B69</f>
        <v>1002.7</v>
      </c>
    </row>
    <row r="74" spans="1:2" s="32" customFormat="1" ht="28.5" customHeight="1" x14ac:dyDescent="0.35">
      <c r="A74" s="52" t="s">
        <v>56</v>
      </c>
      <c r="B74" s="53"/>
    </row>
    <row r="75" spans="1:2" s="32" customFormat="1" ht="18.75" customHeight="1" x14ac:dyDescent="0.35">
      <c r="A75" s="15" t="s">
        <v>38</v>
      </c>
      <c r="B75" s="6">
        <f>B76</f>
        <v>420</v>
      </c>
    </row>
    <row r="76" spans="1:2" s="32" customFormat="1" ht="18.75" customHeight="1" x14ac:dyDescent="0.35">
      <c r="A76" s="14" t="s">
        <v>47</v>
      </c>
      <c r="B76" s="8">
        <v>420</v>
      </c>
    </row>
    <row r="77" spans="1:2" s="32" customFormat="1" ht="18.75" customHeight="1" x14ac:dyDescent="0.35">
      <c r="A77" s="11" t="s">
        <v>57</v>
      </c>
      <c r="B77" s="6">
        <f>B75</f>
        <v>420</v>
      </c>
    </row>
    <row r="78" spans="1:2" s="32" customFormat="1" ht="18.75" customHeight="1" x14ac:dyDescent="0.35">
      <c r="A78" s="14" t="s">
        <v>47</v>
      </c>
      <c r="B78" s="8">
        <f>B76</f>
        <v>420</v>
      </c>
    </row>
    <row r="79" spans="1:2" s="32" customFormat="1" ht="33" customHeight="1" x14ac:dyDescent="0.35">
      <c r="A79" s="50" t="s">
        <v>58</v>
      </c>
      <c r="B79" s="51"/>
    </row>
    <row r="80" spans="1:2" s="32" customFormat="1" ht="18.75" customHeight="1" x14ac:dyDescent="0.35">
      <c r="A80" s="15" t="s">
        <v>38</v>
      </c>
      <c r="B80" s="26">
        <f>B81</f>
        <v>408</v>
      </c>
    </row>
    <row r="81" spans="1:2" s="32" customFormat="1" ht="18.75" customHeight="1" x14ac:dyDescent="0.35">
      <c r="A81" s="14" t="s">
        <v>47</v>
      </c>
      <c r="B81" s="27">
        <v>408</v>
      </c>
    </row>
    <row r="82" spans="1:2" s="32" customFormat="1" ht="18.75" customHeight="1" x14ac:dyDescent="0.35">
      <c r="A82" s="16" t="s">
        <v>59</v>
      </c>
      <c r="B82" s="6">
        <f>B80</f>
        <v>408</v>
      </c>
    </row>
    <row r="83" spans="1:2" s="32" customFormat="1" ht="18.75" customHeight="1" x14ac:dyDescent="0.35">
      <c r="A83" s="13" t="s">
        <v>47</v>
      </c>
      <c r="B83" s="20">
        <f>B81</f>
        <v>408</v>
      </c>
    </row>
    <row r="84" spans="1:2" s="32" customFormat="1" ht="38.25" customHeight="1" x14ac:dyDescent="0.35">
      <c r="A84" s="50" t="s">
        <v>60</v>
      </c>
      <c r="B84" s="51"/>
    </row>
    <row r="85" spans="1:2" s="32" customFormat="1" ht="18.75" customHeight="1" x14ac:dyDescent="0.35">
      <c r="A85" s="43" t="s">
        <v>38</v>
      </c>
      <c r="B85" s="24">
        <f>SUM(B86:B87)</f>
        <v>18486.900000000001</v>
      </c>
    </row>
    <row r="86" spans="1:2" s="32" customFormat="1" ht="18.75" customHeight="1" x14ac:dyDescent="0.35">
      <c r="A86" s="12" t="s">
        <v>42</v>
      </c>
      <c r="B86" s="27">
        <v>13860.7</v>
      </c>
    </row>
    <row r="87" spans="1:2" s="32" customFormat="1" ht="30.75" customHeight="1" x14ac:dyDescent="0.35">
      <c r="A87" s="12" t="s">
        <v>164</v>
      </c>
      <c r="B87" s="28">
        <v>4626.2</v>
      </c>
    </row>
    <row r="88" spans="1:2" s="32" customFormat="1" ht="18.75" customHeight="1" x14ac:dyDescent="0.35">
      <c r="A88" s="11" t="s">
        <v>61</v>
      </c>
      <c r="B88" s="6">
        <f>B85</f>
        <v>18486.900000000001</v>
      </c>
    </row>
    <row r="89" spans="1:2" s="32" customFormat="1" ht="18.75" customHeight="1" x14ac:dyDescent="0.35">
      <c r="A89" s="12" t="s">
        <v>50</v>
      </c>
      <c r="B89" s="8">
        <f>B86</f>
        <v>13860.7</v>
      </c>
    </row>
    <row r="90" spans="1:2" s="32" customFormat="1" ht="30" customHeight="1" x14ac:dyDescent="0.35">
      <c r="A90" s="14" t="s">
        <v>165</v>
      </c>
      <c r="B90" s="8">
        <f>B87</f>
        <v>4626.2</v>
      </c>
    </row>
    <row r="91" spans="1:2" s="32" customFormat="1" ht="28.5" customHeight="1" x14ac:dyDescent="0.35">
      <c r="A91" s="50" t="s">
        <v>62</v>
      </c>
      <c r="B91" s="51"/>
    </row>
    <row r="92" spans="1:2" s="32" customFormat="1" ht="18.75" customHeight="1" x14ac:dyDescent="0.35">
      <c r="A92" s="15" t="s">
        <v>38</v>
      </c>
      <c r="B92" s="6">
        <f>B93</f>
        <v>249</v>
      </c>
    </row>
    <row r="93" spans="1:2" s="32" customFormat="1" ht="18.75" customHeight="1" x14ac:dyDescent="0.35">
      <c r="A93" s="12" t="s">
        <v>47</v>
      </c>
      <c r="B93" s="8">
        <v>249</v>
      </c>
    </row>
    <row r="94" spans="1:2" s="32" customFormat="1" ht="18.75" customHeight="1" x14ac:dyDescent="0.35">
      <c r="A94" s="34" t="s">
        <v>63</v>
      </c>
      <c r="B94" s="26">
        <f>SUM(B95:B98)</f>
        <v>1576.9</v>
      </c>
    </row>
    <row r="95" spans="1:2" s="32" customFormat="1" ht="18.75" customHeight="1" x14ac:dyDescent="0.35">
      <c r="A95" s="12" t="s">
        <v>42</v>
      </c>
      <c r="B95" s="27">
        <v>1534.7</v>
      </c>
    </row>
    <row r="96" spans="1:2" s="32" customFormat="1" ht="18.75" customHeight="1" x14ac:dyDescent="0.35">
      <c r="A96" s="12" t="s">
        <v>153</v>
      </c>
      <c r="B96" s="27">
        <v>32.799999999999997</v>
      </c>
    </row>
    <row r="97" spans="1:2" s="32" customFormat="1" ht="18.75" customHeight="1" x14ac:dyDescent="0.35">
      <c r="A97" s="35" t="s">
        <v>162</v>
      </c>
      <c r="B97" s="27">
        <v>5</v>
      </c>
    </row>
    <row r="98" spans="1:2" s="32" customFormat="1" ht="18.75" customHeight="1" x14ac:dyDescent="0.35">
      <c r="A98" s="14" t="s">
        <v>163</v>
      </c>
      <c r="B98" s="27">
        <v>4.4000000000000004</v>
      </c>
    </row>
    <row r="99" spans="1:2" s="32" customFormat="1" ht="18.75" customHeight="1" x14ac:dyDescent="0.35">
      <c r="A99" s="34" t="s">
        <v>64</v>
      </c>
      <c r="B99" s="26">
        <f>SUM(B100:B102)</f>
        <v>462.1</v>
      </c>
    </row>
    <row r="100" spans="1:2" s="32" customFormat="1" ht="18.75" customHeight="1" x14ac:dyDescent="0.35">
      <c r="A100" s="12" t="s">
        <v>50</v>
      </c>
      <c r="B100" s="27">
        <v>438.9</v>
      </c>
    </row>
    <row r="101" spans="1:2" s="32" customFormat="1" ht="18.75" customHeight="1" x14ac:dyDescent="0.35">
      <c r="A101" s="35" t="s">
        <v>162</v>
      </c>
      <c r="B101" s="27">
        <v>17.100000000000001</v>
      </c>
    </row>
    <row r="102" spans="1:2" s="32" customFormat="1" ht="18.75" customHeight="1" x14ac:dyDescent="0.35">
      <c r="A102" s="14" t="s">
        <v>163</v>
      </c>
      <c r="B102" s="27">
        <v>6.1</v>
      </c>
    </row>
    <row r="103" spans="1:2" s="32" customFormat="1" ht="18.75" customHeight="1" x14ac:dyDescent="0.35">
      <c r="A103" s="34" t="s">
        <v>65</v>
      </c>
      <c r="B103" s="26">
        <f>SUM(B104:B105)</f>
        <v>999.4</v>
      </c>
    </row>
    <row r="104" spans="1:2" s="32" customFormat="1" ht="18.75" customHeight="1" x14ac:dyDescent="0.35">
      <c r="A104" s="12" t="s">
        <v>50</v>
      </c>
      <c r="B104" s="27">
        <v>983.4</v>
      </c>
    </row>
    <row r="105" spans="1:2" s="32" customFormat="1" ht="18.75" customHeight="1" x14ac:dyDescent="0.35">
      <c r="A105" s="35" t="s">
        <v>162</v>
      </c>
      <c r="B105" s="28">
        <v>16</v>
      </c>
    </row>
    <row r="106" spans="1:2" s="32" customFormat="1" ht="18.75" customHeight="1" x14ac:dyDescent="0.35">
      <c r="A106" s="34" t="s">
        <v>66</v>
      </c>
      <c r="B106" s="26">
        <f>SUM(B107:B109)</f>
        <v>763.9</v>
      </c>
    </row>
    <row r="107" spans="1:2" s="32" customFormat="1" ht="18.75" customHeight="1" x14ac:dyDescent="0.35">
      <c r="A107" s="12" t="s">
        <v>50</v>
      </c>
      <c r="B107" s="27">
        <v>733</v>
      </c>
    </row>
    <row r="108" spans="1:2" s="32" customFormat="1" ht="18.75" customHeight="1" x14ac:dyDescent="0.35">
      <c r="A108" s="12" t="s">
        <v>162</v>
      </c>
      <c r="B108" s="27">
        <v>25</v>
      </c>
    </row>
    <row r="109" spans="1:2" s="32" customFormat="1" ht="18.75" customHeight="1" x14ac:dyDescent="0.35">
      <c r="A109" s="12" t="s">
        <v>163</v>
      </c>
      <c r="B109" s="27">
        <v>5.9</v>
      </c>
    </row>
    <row r="110" spans="1:2" s="32" customFormat="1" ht="18.75" customHeight="1" x14ac:dyDescent="0.35">
      <c r="A110" s="34" t="s">
        <v>67</v>
      </c>
      <c r="B110" s="26">
        <f>SUM(B111:B113)</f>
        <v>906</v>
      </c>
    </row>
    <row r="111" spans="1:2" s="32" customFormat="1" ht="18.75" customHeight="1" x14ac:dyDescent="0.35">
      <c r="A111" s="12" t="s">
        <v>42</v>
      </c>
      <c r="B111" s="27">
        <v>817.6</v>
      </c>
    </row>
    <row r="112" spans="1:2" s="32" customFormat="1" ht="18.75" customHeight="1" x14ac:dyDescent="0.35">
      <c r="A112" s="35" t="s">
        <v>162</v>
      </c>
      <c r="B112" s="27">
        <v>60</v>
      </c>
    </row>
    <row r="113" spans="1:2" s="32" customFormat="1" ht="18.75" customHeight="1" x14ac:dyDescent="0.35">
      <c r="A113" s="12" t="s">
        <v>163</v>
      </c>
      <c r="B113" s="27">
        <v>28.4</v>
      </c>
    </row>
    <row r="114" spans="1:2" s="32" customFormat="1" ht="18.75" customHeight="1" x14ac:dyDescent="0.35">
      <c r="A114" s="34" t="s">
        <v>139</v>
      </c>
      <c r="B114" s="26">
        <f>SUM(B115:B117)</f>
        <v>1526.1000000000001</v>
      </c>
    </row>
    <row r="115" spans="1:2" s="32" customFormat="1" ht="18.75" customHeight="1" x14ac:dyDescent="0.35">
      <c r="A115" s="12" t="s">
        <v>42</v>
      </c>
      <c r="B115" s="27">
        <v>1301.7</v>
      </c>
    </row>
    <row r="116" spans="1:2" s="32" customFormat="1" ht="18.75" customHeight="1" x14ac:dyDescent="0.35">
      <c r="A116" s="35" t="s">
        <v>162</v>
      </c>
      <c r="B116" s="27">
        <v>170</v>
      </c>
    </row>
    <row r="117" spans="1:2" s="32" customFormat="1" ht="18.75" customHeight="1" x14ac:dyDescent="0.35">
      <c r="A117" s="12" t="s">
        <v>163</v>
      </c>
      <c r="B117" s="27">
        <v>54.4</v>
      </c>
    </row>
    <row r="118" spans="1:2" s="32" customFormat="1" ht="18.75" customHeight="1" x14ac:dyDescent="0.35">
      <c r="A118" s="34" t="s">
        <v>68</v>
      </c>
      <c r="B118" s="26">
        <f>SUM(B119:B121)</f>
        <v>2776.8</v>
      </c>
    </row>
    <row r="119" spans="1:2" s="32" customFormat="1" ht="18.75" customHeight="1" x14ac:dyDescent="0.35">
      <c r="A119" s="12" t="s">
        <v>42</v>
      </c>
      <c r="B119" s="27">
        <v>2479.3000000000002</v>
      </c>
    </row>
    <row r="120" spans="1:2" s="32" customFormat="1" ht="18.75" customHeight="1" x14ac:dyDescent="0.35">
      <c r="A120" s="35" t="s">
        <v>162</v>
      </c>
      <c r="B120" s="27">
        <v>205</v>
      </c>
    </row>
    <row r="121" spans="1:2" s="32" customFormat="1" ht="18.75" customHeight="1" x14ac:dyDescent="0.35">
      <c r="A121" s="14" t="s">
        <v>163</v>
      </c>
      <c r="B121" s="27">
        <v>92.5</v>
      </c>
    </row>
    <row r="122" spans="1:2" s="32" customFormat="1" ht="18.75" customHeight="1" x14ac:dyDescent="0.35">
      <c r="A122" s="36" t="s">
        <v>44</v>
      </c>
      <c r="B122" s="26">
        <f>SUM(B123:B125)</f>
        <v>2039.6</v>
      </c>
    </row>
    <row r="123" spans="1:2" s="32" customFormat="1" ht="18.75" customHeight="1" x14ac:dyDescent="0.35">
      <c r="A123" s="35" t="s">
        <v>42</v>
      </c>
      <c r="B123" s="27">
        <v>1636.3</v>
      </c>
    </row>
    <row r="124" spans="1:2" s="32" customFormat="1" ht="18.75" customHeight="1" x14ac:dyDescent="0.35">
      <c r="A124" s="35" t="s">
        <v>162</v>
      </c>
      <c r="B124" s="27">
        <v>236</v>
      </c>
    </row>
    <row r="125" spans="1:2" s="32" customFormat="1" ht="18.75" customHeight="1" x14ac:dyDescent="0.35">
      <c r="A125" s="14" t="s">
        <v>163</v>
      </c>
      <c r="B125" s="27">
        <v>167.3</v>
      </c>
    </row>
    <row r="126" spans="1:2" s="32" customFormat="1" ht="18.75" customHeight="1" x14ac:dyDescent="0.35">
      <c r="A126" s="34" t="s">
        <v>69</v>
      </c>
      <c r="B126" s="26">
        <f>SUM(B127:B129)</f>
        <v>469.2</v>
      </c>
    </row>
    <row r="127" spans="1:2" s="32" customFormat="1" ht="18.75" customHeight="1" x14ac:dyDescent="0.35">
      <c r="A127" s="12" t="s">
        <v>42</v>
      </c>
      <c r="B127" s="27">
        <v>373.8</v>
      </c>
    </row>
    <row r="128" spans="1:2" s="32" customFormat="1" ht="18.75" customHeight="1" x14ac:dyDescent="0.35">
      <c r="A128" s="35" t="s">
        <v>162</v>
      </c>
      <c r="B128" s="27">
        <v>95</v>
      </c>
    </row>
    <row r="129" spans="1:2" s="32" customFormat="1" ht="18.75" customHeight="1" x14ac:dyDescent="0.35">
      <c r="A129" s="12" t="s">
        <v>163</v>
      </c>
      <c r="B129" s="27">
        <v>0.4</v>
      </c>
    </row>
    <row r="130" spans="1:2" s="32" customFormat="1" ht="18.75" customHeight="1" x14ac:dyDescent="0.35">
      <c r="A130" s="33" t="s">
        <v>70</v>
      </c>
      <c r="B130" s="26">
        <f>B92+B94+B99+B103+B106+B110+B114+B118+B126+B122</f>
        <v>11769.000000000002</v>
      </c>
    </row>
    <row r="131" spans="1:2" s="32" customFormat="1" ht="18.75" customHeight="1" x14ac:dyDescent="0.35">
      <c r="A131" s="12" t="s">
        <v>42</v>
      </c>
      <c r="B131" s="27">
        <f>B93+B95+B100+B104+B107+B111+B115+B119+B127+B123</f>
        <v>10547.699999999999</v>
      </c>
    </row>
    <row r="132" spans="1:2" s="32" customFormat="1" ht="18.75" customHeight="1" x14ac:dyDescent="0.35">
      <c r="A132" s="12" t="s">
        <v>153</v>
      </c>
      <c r="B132" s="28">
        <f>B96</f>
        <v>32.799999999999997</v>
      </c>
    </row>
    <row r="133" spans="1:2" s="32" customFormat="1" ht="18.75" customHeight="1" x14ac:dyDescent="0.35">
      <c r="A133" s="35" t="s">
        <v>162</v>
      </c>
      <c r="B133" s="27">
        <f>B97+B105+B108+B112+B116+B120+B128+B101+B124</f>
        <v>829.1</v>
      </c>
    </row>
    <row r="134" spans="1:2" s="32" customFormat="1" ht="18.75" customHeight="1" x14ac:dyDescent="0.35">
      <c r="A134" s="14" t="s">
        <v>163</v>
      </c>
      <c r="B134" s="25">
        <f>B98+B102+B109+B113+B117+B121+B125+B129</f>
        <v>359.4</v>
      </c>
    </row>
    <row r="135" spans="1:2" s="32" customFormat="1" ht="27" customHeight="1" x14ac:dyDescent="0.35">
      <c r="A135" s="52" t="s">
        <v>71</v>
      </c>
      <c r="B135" s="53"/>
    </row>
    <row r="136" spans="1:2" s="32" customFormat="1" ht="18.75" customHeight="1" x14ac:dyDescent="0.35">
      <c r="A136" s="15" t="s">
        <v>38</v>
      </c>
      <c r="B136" s="6">
        <f>SUM(B137:B138)</f>
        <v>1942.3</v>
      </c>
    </row>
    <row r="137" spans="1:2" s="32" customFormat="1" ht="18.75" customHeight="1" x14ac:dyDescent="0.35">
      <c r="A137" s="12" t="s">
        <v>42</v>
      </c>
      <c r="B137" s="8">
        <v>1915</v>
      </c>
    </row>
    <row r="138" spans="1:2" s="32" customFormat="1" ht="18.75" customHeight="1" x14ac:dyDescent="0.35">
      <c r="A138" s="12" t="s">
        <v>153</v>
      </c>
      <c r="B138" s="25">
        <v>27.3</v>
      </c>
    </row>
    <row r="139" spans="1:2" s="32" customFormat="1" ht="18.75" customHeight="1" x14ac:dyDescent="0.35">
      <c r="A139" s="33" t="s">
        <v>72</v>
      </c>
      <c r="B139" s="24">
        <f>SUM(B140:B143)</f>
        <v>2293.7999999999997</v>
      </c>
    </row>
    <row r="140" spans="1:2" s="32" customFormat="1" ht="18.75" customHeight="1" x14ac:dyDescent="0.35">
      <c r="A140" s="12" t="s">
        <v>42</v>
      </c>
      <c r="B140" s="27">
        <v>1976.6</v>
      </c>
    </row>
    <row r="141" spans="1:2" s="32" customFormat="1" ht="18.75" customHeight="1" x14ac:dyDescent="0.35">
      <c r="A141" s="12" t="s">
        <v>153</v>
      </c>
      <c r="B141" s="27">
        <v>108.2</v>
      </c>
    </row>
    <row r="142" spans="1:2" s="32" customFormat="1" ht="18.75" customHeight="1" x14ac:dyDescent="0.35">
      <c r="A142" s="35" t="s">
        <v>162</v>
      </c>
      <c r="B142" s="27">
        <v>161.6</v>
      </c>
    </row>
    <row r="143" spans="1:2" s="32" customFormat="1" ht="18.75" customHeight="1" x14ac:dyDescent="0.35">
      <c r="A143" s="14" t="s">
        <v>163</v>
      </c>
      <c r="B143" s="27">
        <v>47.4</v>
      </c>
    </row>
    <row r="144" spans="1:2" s="32" customFormat="1" ht="18.75" customHeight="1" x14ac:dyDescent="0.35">
      <c r="A144" s="33" t="s">
        <v>73</v>
      </c>
      <c r="B144" s="26">
        <f>B139+B136</f>
        <v>4236.0999999999995</v>
      </c>
    </row>
    <row r="145" spans="1:2" s="32" customFormat="1" ht="18.75" customHeight="1" x14ac:dyDescent="0.35">
      <c r="A145" s="12" t="s">
        <v>42</v>
      </c>
      <c r="B145" s="27">
        <f>B140+B137</f>
        <v>3891.6</v>
      </c>
    </row>
    <row r="146" spans="1:2" s="32" customFormat="1" ht="18.75" customHeight="1" x14ac:dyDescent="0.35">
      <c r="A146" s="12" t="s">
        <v>153</v>
      </c>
      <c r="B146" s="27">
        <f>B138+B141</f>
        <v>135.5</v>
      </c>
    </row>
    <row r="147" spans="1:2" s="32" customFormat="1" ht="18.75" customHeight="1" x14ac:dyDescent="0.35">
      <c r="A147" s="35" t="s">
        <v>162</v>
      </c>
      <c r="B147" s="27">
        <f>B142</f>
        <v>161.6</v>
      </c>
    </row>
    <row r="148" spans="1:2" s="32" customFormat="1" ht="18.75" customHeight="1" x14ac:dyDescent="0.35">
      <c r="A148" s="14" t="s">
        <v>163</v>
      </c>
      <c r="B148" s="27">
        <f>B143</f>
        <v>47.4</v>
      </c>
    </row>
    <row r="149" spans="1:2" s="32" customFormat="1" ht="25.5" customHeight="1" x14ac:dyDescent="0.35">
      <c r="A149" s="50" t="s">
        <v>74</v>
      </c>
      <c r="B149" s="51"/>
    </row>
    <row r="150" spans="1:2" s="32" customFormat="1" ht="18.75" customHeight="1" x14ac:dyDescent="0.35">
      <c r="A150" s="34" t="s">
        <v>38</v>
      </c>
      <c r="B150" s="26">
        <f>SUM(B151:B154)</f>
        <v>5689.7</v>
      </c>
    </row>
    <row r="151" spans="1:2" s="32" customFormat="1" ht="18.75" customHeight="1" x14ac:dyDescent="0.35">
      <c r="A151" s="12" t="s">
        <v>50</v>
      </c>
      <c r="B151" s="27">
        <v>735.8</v>
      </c>
    </row>
    <row r="152" spans="1:2" s="32" customFormat="1" ht="18.75" customHeight="1" x14ac:dyDescent="0.35">
      <c r="A152" s="35" t="s">
        <v>166</v>
      </c>
      <c r="B152" s="27">
        <v>3890.7</v>
      </c>
    </row>
    <row r="153" spans="1:2" s="32" customFormat="1" ht="18.75" customHeight="1" x14ac:dyDescent="0.35">
      <c r="A153" s="12" t="s">
        <v>153</v>
      </c>
      <c r="B153" s="27">
        <v>779.19999999999993</v>
      </c>
    </row>
    <row r="154" spans="1:2" s="32" customFormat="1" ht="18.75" customHeight="1" x14ac:dyDescent="0.35">
      <c r="A154" s="35" t="s">
        <v>167</v>
      </c>
      <c r="B154" s="27">
        <v>284</v>
      </c>
    </row>
    <row r="155" spans="1:2" s="32" customFormat="1" ht="18.75" customHeight="1" x14ac:dyDescent="0.35">
      <c r="A155" s="34" t="s">
        <v>75</v>
      </c>
      <c r="B155" s="26">
        <f>SUM(B156:B160)</f>
        <v>1763.6</v>
      </c>
    </row>
    <row r="156" spans="1:2" s="32" customFormat="1" ht="18.75" customHeight="1" x14ac:dyDescent="0.35">
      <c r="A156" s="12" t="s">
        <v>42</v>
      </c>
      <c r="B156" s="27">
        <v>1008</v>
      </c>
    </row>
    <row r="157" spans="1:2" s="32" customFormat="1" ht="18.75" customHeight="1" x14ac:dyDescent="0.35">
      <c r="A157" s="35" t="s">
        <v>162</v>
      </c>
      <c r="B157" s="27">
        <v>92.3</v>
      </c>
    </row>
    <row r="158" spans="1:2" s="32" customFormat="1" ht="18.75" customHeight="1" x14ac:dyDescent="0.35">
      <c r="A158" s="35" t="s">
        <v>166</v>
      </c>
      <c r="B158" s="27">
        <v>586.4</v>
      </c>
    </row>
    <row r="159" spans="1:2" s="32" customFormat="1" ht="18.75" customHeight="1" x14ac:dyDescent="0.35">
      <c r="A159" s="12" t="s">
        <v>153</v>
      </c>
      <c r="B159" s="25">
        <v>71.7</v>
      </c>
    </row>
    <row r="160" spans="1:2" s="32" customFormat="1" ht="18.75" customHeight="1" x14ac:dyDescent="0.35">
      <c r="A160" s="12" t="s">
        <v>163</v>
      </c>
      <c r="B160" s="25">
        <v>5.2</v>
      </c>
    </row>
    <row r="161" spans="1:2" s="32" customFormat="1" ht="18.75" customHeight="1" x14ac:dyDescent="0.35">
      <c r="A161" s="11" t="s">
        <v>76</v>
      </c>
      <c r="B161" s="24">
        <f>SUM(B162:B166)</f>
        <v>1013.5</v>
      </c>
    </row>
    <row r="162" spans="1:2" s="32" customFormat="1" ht="18.75" customHeight="1" x14ac:dyDescent="0.35">
      <c r="A162" s="12" t="s">
        <v>42</v>
      </c>
      <c r="B162" s="27">
        <v>507.7</v>
      </c>
    </row>
    <row r="163" spans="1:2" s="32" customFormat="1" ht="18.75" customHeight="1" x14ac:dyDescent="0.35">
      <c r="A163" s="35" t="s">
        <v>162</v>
      </c>
      <c r="B163" s="27">
        <v>58.9</v>
      </c>
    </row>
    <row r="164" spans="1:2" s="32" customFormat="1" ht="18.75" customHeight="1" x14ac:dyDescent="0.35">
      <c r="A164" s="35" t="s">
        <v>166</v>
      </c>
      <c r="B164" s="27">
        <v>400.7</v>
      </c>
    </row>
    <row r="165" spans="1:2" s="32" customFormat="1" ht="18.75" customHeight="1" x14ac:dyDescent="0.35">
      <c r="A165" s="12" t="s">
        <v>153</v>
      </c>
      <c r="B165" s="27">
        <v>39</v>
      </c>
    </row>
    <row r="166" spans="1:2" s="32" customFormat="1" ht="18.75" customHeight="1" x14ac:dyDescent="0.35">
      <c r="A166" s="12" t="s">
        <v>163</v>
      </c>
      <c r="B166" s="27">
        <v>7.2</v>
      </c>
    </row>
    <row r="167" spans="1:2" s="32" customFormat="1" ht="18.75" customHeight="1" x14ac:dyDescent="0.35">
      <c r="A167" s="11" t="s">
        <v>77</v>
      </c>
      <c r="B167" s="26">
        <f>SUM(B168:B172)</f>
        <v>2022.8000000000002</v>
      </c>
    </row>
    <row r="168" spans="1:2" s="32" customFormat="1" ht="18.75" customHeight="1" x14ac:dyDescent="0.35">
      <c r="A168" s="12" t="s">
        <v>42</v>
      </c>
      <c r="B168" s="27">
        <v>1136.2</v>
      </c>
    </row>
    <row r="169" spans="1:2" s="32" customFormat="1" ht="18.75" customHeight="1" x14ac:dyDescent="0.35">
      <c r="A169" s="35" t="s">
        <v>162</v>
      </c>
      <c r="B169" s="27">
        <v>71.7</v>
      </c>
    </row>
    <row r="170" spans="1:2" s="32" customFormat="1" ht="18.75" customHeight="1" x14ac:dyDescent="0.35">
      <c r="A170" s="35" t="s">
        <v>166</v>
      </c>
      <c r="B170" s="27">
        <v>711.4</v>
      </c>
    </row>
    <row r="171" spans="1:2" s="32" customFormat="1" ht="18.75" customHeight="1" x14ac:dyDescent="0.35">
      <c r="A171" s="12" t="s">
        <v>153</v>
      </c>
      <c r="B171" s="27">
        <v>97.8</v>
      </c>
    </row>
    <row r="172" spans="1:2" s="32" customFormat="1" ht="18.75" customHeight="1" x14ac:dyDescent="0.35">
      <c r="A172" s="14" t="s">
        <v>163</v>
      </c>
      <c r="B172" s="27">
        <v>5.7</v>
      </c>
    </row>
    <row r="173" spans="1:2" s="32" customFormat="1" ht="18.75" customHeight="1" x14ac:dyDescent="0.35">
      <c r="A173" s="16" t="s">
        <v>78</v>
      </c>
      <c r="B173" s="26">
        <f>SUM(B174:B178)</f>
        <v>1512.8000000000002</v>
      </c>
    </row>
    <row r="174" spans="1:2" s="32" customFormat="1" ht="18.75" customHeight="1" x14ac:dyDescent="0.35">
      <c r="A174" s="12" t="s">
        <v>42</v>
      </c>
      <c r="B174" s="27">
        <v>773.2</v>
      </c>
    </row>
    <row r="175" spans="1:2" s="32" customFormat="1" ht="18.75" customHeight="1" x14ac:dyDescent="0.35">
      <c r="A175" s="35" t="s">
        <v>162</v>
      </c>
      <c r="B175" s="27">
        <v>93.6</v>
      </c>
    </row>
    <row r="176" spans="1:2" s="32" customFormat="1" ht="18.75" customHeight="1" x14ac:dyDescent="0.35">
      <c r="A176" s="35" t="s">
        <v>166</v>
      </c>
      <c r="B176" s="27">
        <v>571.5</v>
      </c>
    </row>
    <row r="177" spans="1:2" s="32" customFormat="1" ht="18.75" customHeight="1" x14ac:dyDescent="0.35">
      <c r="A177" s="35" t="s">
        <v>153</v>
      </c>
      <c r="B177" s="27">
        <v>73.900000000000006</v>
      </c>
    </row>
    <row r="178" spans="1:2" s="32" customFormat="1" ht="18.75" customHeight="1" x14ac:dyDescent="0.35">
      <c r="A178" s="14" t="s">
        <v>163</v>
      </c>
      <c r="B178" s="27">
        <v>0.6</v>
      </c>
    </row>
    <row r="179" spans="1:2" s="32" customFormat="1" ht="18.75" customHeight="1" x14ac:dyDescent="0.35">
      <c r="A179" s="11" t="s">
        <v>79</v>
      </c>
      <c r="B179" s="26">
        <f>SUM(B180:B184)</f>
        <v>1636.3</v>
      </c>
    </row>
    <row r="180" spans="1:2" s="32" customFormat="1" ht="18.75" customHeight="1" x14ac:dyDescent="0.35">
      <c r="A180" s="12" t="s">
        <v>42</v>
      </c>
      <c r="B180" s="27">
        <v>805.9</v>
      </c>
    </row>
    <row r="181" spans="1:2" s="32" customFormat="1" ht="18.75" customHeight="1" x14ac:dyDescent="0.35">
      <c r="A181" s="35" t="s">
        <v>162</v>
      </c>
      <c r="B181" s="27">
        <v>122.8</v>
      </c>
    </row>
    <row r="182" spans="1:2" s="32" customFormat="1" ht="18.75" customHeight="1" x14ac:dyDescent="0.35">
      <c r="A182" s="35" t="s">
        <v>166</v>
      </c>
      <c r="B182" s="27">
        <v>635.9</v>
      </c>
    </row>
    <row r="183" spans="1:2" s="32" customFormat="1" ht="18.75" customHeight="1" x14ac:dyDescent="0.35">
      <c r="A183" s="35" t="s">
        <v>153</v>
      </c>
      <c r="B183" s="27">
        <v>64.400000000000006</v>
      </c>
    </row>
    <row r="184" spans="1:2" s="32" customFormat="1" ht="18.75" customHeight="1" x14ac:dyDescent="0.35">
      <c r="A184" s="12" t="s">
        <v>163</v>
      </c>
      <c r="B184" s="27">
        <v>7.3</v>
      </c>
    </row>
    <row r="185" spans="1:2" s="32" customFormat="1" ht="18.75" customHeight="1" x14ac:dyDescent="0.35">
      <c r="A185" s="11" t="s">
        <v>80</v>
      </c>
      <c r="B185" s="26">
        <f>SUM(B186:B190)</f>
        <v>969</v>
      </c>
    </row>
    <row r="186" spans="1:2" s="32" customFormat="1" ht="18.75" customHeight="1" x14ac:dyDescent="0.35">
      <c r="A186" s="12" t="s">
        <v>42</v>
      </c>
      <c r="B186" s="27">
        <v>562.29999999999995</v>
      </c>
    </row>
    <row r="187" spans="1:2" s="32" customFormat="1" ht="18.75" customHeight="1" x14ac:dyDescent="0.35">
      <c r="A187" s="35" t="s">
        <v>162</v>
      </c>
      <c r="B187" s="27">
        <v>50.6</v>
      </c>
    </row>
    <row r="188" spans="1:2" s="32" customFormat="1" ht="18.75" customHeight="1" x14ac:dyDescent="0.35">
      <c r="A188" s="35" t="s">
        <v>166</v>
      </c>
      <c r="B188" s="27">
        <v>316.10000000000002</v>
      </c>
    </row>
    <row r="189" spans="1:2" s="32" customFormat="1" ht="18.75" customHeight="1" x14ac:dyDescent="0.35">
      <c r="A189" s="35" t="s">
        <v>153</v>
      </c>
      <c r="B189" s="25">
        <v>37.799999999999997</v>
      </c>
    </row>
    <row r="190" spans="1:2" s="32" customFormat="1" ht="18.75" customHeight="1" x14ac:dyDescent="0.35">
      <c r="A190" s="14" t="s">
        <v>163</v>
      </c>
      <c r="B190" s="25">
        <v>2.2000000000000002</v>
      </c>
    </row>
    <row r="191" spans="1:2" s="32" customFormat="1" ht="18.75" customHeight="1" x14ac:dyDescent="0.35">
      <c r="A191" s="16" t="s">
        <v>81</v>
      </c>
      <c r="B191" s="24">
        <f>SUM(B192:B196)</f>
        <v>917.1</v>
      </c>
    </row>
    <row r="192" spans="1:2" s="32" customFormat="1" ht="18.75" customHeight="1" x14ac:dyDescent="0.35">
      <c r="A192" s="12" t="s">
        <v>42</v>
      </c>
      <c r="B192" s="27">
        <v>456.5</v>
      </c>
    </row>
    <row r="193" spans="1:2" s="32" customFormat="1" ht="18.75" customHeight="1" x14ac:dyDescent="0.35">
      <c r="A193" s="35" t="s">
        <v>162</v>
      </c>
      <c r="B193" s="27">
        <v>56</v>
      </c>
    </row>
    <row r="194" spans="1:2" s="32" customFormat="1" ht="18.75" customHeight="1" x14ac:dyDescent="0.35">
      <c r="A194" s="35" t="s">
        <v>166</v>
      </c>
      <c r="B194" s="30">
        <v>359.3</v>
      </c>
    </row>
    <row r="195" spans="1:2" s="32" customFormat="1" ht="18.75" customHeight="1" x14ac:dyDescent="0.35">
      <c r="A195" s="35" t="s">
        <v>153</v>
      </c>
      <c r="B195" s="30">
        <v>36.1</v>
      </c>
    </row>
    <row r="196" spans="1:2" s="32" customFormat="1" ht="18.75" customHeight="1" x14ac:dyDescent="0.35">
      <c r="A196" s="14" t="s">
        <v>163</v>
      </c>
      <c r="B196" s="30">
        <v>9.1999999999999993</v>
      </c>
    </row>
    <row r="197" spans="1:2" s="32" customFormat="1" ht="18.75" customHeight="1" x14ac:dyDescent="0.35">
      <c r="A197" s="37" t="s">
        <v>82</v>
      </c>
      <c r="B197" s="22">
        <f>SUM(B198:B202)</f>
        <v>1341.5</v>
      </c>
    </row>
    <row r="198" spans="1:2" s="32" customFormat="1" ht="18.75" customHeight="1" x14ac:dyDescent="0.35">
      <c r="A198" s="12" t="s">
        <v>42</v>
      </c>
      <c r="B198" s="30">
        <v>772.6</v>
      </c>
    </row>
    <row r="199" spans="1:2" s="32" customFormat="1" ht="18.75" customHeight="1" x14ac:dyDescent="0.35">
      <c r="A199" s="35" t="s">
        <v>162</v>
      </c>
      <c r="B199" s="30">
        <v>74.8</v>
      </c>
    </row>
    <row r="200" spans="1:2" s="32" customFormat="1" ht="18.75" customHeight="1" x14ac:dyDescent="0.35">
      <c r="A200" s="35" t="s">
        <v>166</v>
      </c>
      <c r="B200" s="30">
        <v>421.8</v>
      </c>
    </row>
    <row r="201" spans="1:2" s="32" customFormat="1" ht="18.75" customHeight="1" x14ac:dyDescent="0.35">
      <c r="A201" s="35" t="s">
        <v>153</v>
      </c>
      <c r="B201" s="30">
        <v>58.699999999999996</v>
      </c>
    </row>
    <row r="202" spans="1:2" s="32" customFormat="1" ht="18.75" customHeight="1" x14ac:dyDescent="0.35">
      <c r="A202" s="14" t="s">
        <v>163</v>
      </c>
      <c r="B202" s="30">
        <v>13.6</v>
      </c>
    </row>
    <row r="203" spans="1:2" s="32" customFormat="1" ht="18.75" customHeight="1" x14ac:dyDescent="0.35">
      <c r="A203" s="37" t="s">
        <v>83</v>
      </c>
      <c r="B203" s="22">
        <f>SUM(B204:B208)</f>
        <v>1445.1999999999998</v>
      </c>
    </row>
    <row r="204" spans="1:2" s="32" customFormat="1" ht="18.75" customHeight="1" x14ac:dyDescent="0.35">
      <c r="A204" s="12" t="s">
        <v>42</v>
      </c>
      <c r="B204" s="30">
        <v>779.69999999999993</v>
      </c>
    </row>
    <row r="205" spans="1:2" s="32" customFormat="1" ht="18.75" customHeight="1" x14ac:dyDescent="0.35">
      <c r="A205" s="35" t="s">
        <v>162</v>
      </c>
      <c r="B205" s="30">
        <v>73.599999999999994</v>
      </c>
    </row>
    <row r="206" spans="1:2" s="32" customFormat="1" ht="18.75" customHeight="1" x14ac:dyDescent="0.35">
      <c r="A206" s="35" t="s">
        <v>166</v>
      </c>
      <c r="B206" s="30">
        <v>513.20000000000005</v>
      </c>
    </row>
    <row r="207" spans="1:2" s="32" customFormat="1" ht="18.75" customHeight="1" x14ac:dyDescent="0.35">
      <c r="A207" s="35" t="s">
        <v>153</v>
      </c>
      <c r="B207" s="30">
        <v>74.099999999999994</v>
      </c>
    </row>
    <row r="208" spans="1:2" s="32" customFormat="1" ht="18.75" customHeight="1" x14ac:dyDescent="0.35">
      <c r="A208" s="14" t="s">
        <v>163</v>
      </c>
      <c r="B208" s="30">
        <v>4.5999999999999996</v>
      </c>
    </row>
    <row r="209" spans="1:2" s="32" customFormat="1" ht="18.75" customHeight="1" x14ac:dyDescent="0.35">
      <c r="A209" s="37" t="s">
        <v>84</v>
      </c>
      <c r="B209" s="22">
        <f>SUM(B210:B214)</f>
        <v>923.40000000000009</v>
      </c>
    </row>
    <row r="210" spans="1:2" s="32" customFormat="1" ht="18.75" customHeight="1" x14ac:dyDescent="0.35">
      <c r="A210" s="12" t="s">
        <v>42</v>
      </c>
      <c r="B210" s="30">
        <v>446.09999999999997</v>
      </c>
    </row>
    <row r="211" spans="1:2" s="32" customFormat="1" ht="18.75" customHeight="1" x14ac:dyDescent="0.35">
      <c r="A211" s="35" t="s">
        <v>162</v>
      </c>
      <c r="B211" s="30">
        <v>57.3</v>
      </c>
    </row>
    <row r="212" spans="1:2" s="32" customFormat="1" ht="18.75" customHeight="1" x14ac:dyDescent="0.35">
      <c r="A212" s="35" t="s">
        <v>166</v>
      </c>
      <c r="B212" s="30">
        <v>380.3</v>
      </c>
    </row>
    <row r="213" spans="1:2" s="32" customFormat="1" ht="18.75" customHeight="1" x14ac:dyDescent="0.35">
      <c r="A213" s="35" t="s">
        <v>153</v>
      </c>
      <c r="B213" s="30">
        <v>36.1</v>
      </c>
    </row>
    <row r="214" spans="1:2" s="32" customFormat="1" ht="18.75" customHeight="1" x14ac:dyDescent="0.35">
      <c r="A214" s="12" t="s">
        <v>163</v>
      </c>
      <c r="B214" s="30">
        <v>3.6</v>
      </c>
    </row>
    <row r="215" spans="1:2" s="32" customFormat="1" ht="18.75" customHeight="1" x14ac:dyDescent="0.35">
      <c r="A215" s="37" t="s">
        <v>85</v>
      </c>
      <c r="B215" s="22">
        <f>SUM(B216:B220)</f>
        <v>962.30000000000007</v>
      </c>
    </row>
    <row r="216" spans="1:2" s="32" customFormat="1" ht="18.75" customHeight="1" x14ac:dyDescent="0.35">
      <c r="A216" s="12" t="s">
        <v>42</v>
      </c>
      <c r="B216" s="30">
        <v>510.50000000000006</v>
      </c>
    </row>
    <row r="217" spans="1:2" s="32" customFormat="1" ht="18.75" customHeight="1" x14ac:dyDescent="0.35">
      <c r="A217" s="35" t="s">
        <v>162</v>
      </c>
      <c r="B217" s="30">
        <v>51.4</v>
      </c>
    </row>
    <row r="218" spans="1:2" s="32" customFormat="1" ht="18.75" customHeight="1" x14ac:dyDescent="0.35">
      <c r="A218" s="35" t="s">
        <v>166</v>
      </c>
      <c r="B218" s="30">
        <v>356</v>
      </c>
    </row>
    <row r="219" spans="1:2" s="32" customFormat="1" ht="18.75" customHeight="1" x14ac:dyDescent="0.35">
      <c r="A219" s="35" t="s">
        <v>153</v>
      </c>
      <c r="B219" s="40">
        <v>42.3</v>
      </c>
    </row>
    <row r="220" spans="1:2" s="32" customFormat="1" ht="18.75" customHeight="1" x14ac:dyDescent="0.35">
      <c r="A220" s="12" t="s">
        <v>163</v>
      </c>
      <c r="B220" s="40">
        <v>2.1</v>
      </c>
    </row>
    <row r="221" spans="1:2" s="32" customFormat="1" ht="18.75" customHeight="1" x14ac:dyDescent="0.35">
      <c r="A221" s="37" t="s">
        <v>86</v>
      </c>
      <c r="B221" s="23">
        <f>SUM(B222:B226)</f>
        <v>1596</v>
      </c>
    </row>
    <row r="222" spans="1:2" s="32" customFormat="1" ht="18.75" customHeight="1" x14ac:dyDescent="0.35">
      <c r="A222" s="12" t="s">
        <v>42</v>
      </c>
      <c r="B222" s="30">
        <v>752</v>
      </c>
    </row>
    <row r="223" spans="1:2" s="32" customFormat="1" ht="18.75" customHeight="1" x14ac:dyDescent="0.35">
      <c r="A223" s="35" t="s">
        <v>162</v>
      </c>
      <c r="B223" s="30">
        <v>115</v>
      </c>
    </row>
    <row r="224" spans="1:2" s="32" customFormat="1" ht="18.75" customHeight="1" x14ac:dyDescent="0.35">
      <c r="A224" s="35" t="s">
        <v>166</v>
      </c>
      <c r="B224" s="30">
        <v>660.7</v>
      </c>
    </row>
    <row r="225" spans="1:2" s="32" customFormat="1" ht="18.75" customHeight="1" x14ac:dyDescent="0.35">
      <c r="A225" s="35" t="s">
        <v>153</v>
      </c>
      <c r="B225" s="30">
        <v>63</v>
      </c>
    </row>
    <row r="226" spans="1:2" s="32" customFormat="1" ht="18.75" customHeight="1" x14ac:dyDescent="0.35">
      <c r="A226" s="12" t="s">
        <v>163</v>
      </c>
      <c r="B226" s="30">
        <v>5.3</v>
      </c>
    </row>
    <row r="227" spans="1:2" s="32" customFormat="1" ht="18.75" customHeight="1" x14ac:dyDescent="0.35">
      <c r="A227" s="37" t="s">
        <v>87</v>
      </c>
      <c r="B227" s="22">
        <f>SUM(B228:B232)</f>
        <v>854.2</v>
      </c>
    </row>
    <row r="228" spans="1:2" s="32" customFormat="1" ht="18.75" customHeight="1" x14ac:dyDescent="0.35">
      <c r="A228" s="12" t="s">
        <v>42</v>
      </c>
      <c r="B228" s="30">
        <v>526</v>
      </c>
    </row>
    <row r="229" spans="1:2" s="32" customFormat="1" ht="18.75" customHeight="1" x14ac:dyDescent="0.35">
      <c r="A229" s="35" t="s">
        <v>162</v>
      </c>
      <c r="B229" s="30">
        <v>49.2</v>
      </c>
    </row>
    <row r="230" spans="1:2" s="32" customFormat="1" ht="18.75" customHeight="1" x14ac:dyDescent="0.35">
      <c r="A230" s="35" t="s">
        <v>166</v>
      </c>
      <c r="B230" s="30">
        <v>238.5</v>
      </c>
    </row>
    <row r="231" spans="1:2" s="32" customFormat="1" ht="18.75" customHeight="1" x14ac:dyDescent="0.35">
      <c r="A231" s="35" t="s">
        <v>153</v>
      </c>
      <c r="B231" s="40">
        <v>34.4</v>
      </c>
    </row>
    <row r="232" spans="1:2" s="32" customFormat="1" ht="18.75" customHeight="1" x14ac:dyDescent="0.35">
      <c r="A232" s="14" t="s">
        <v>163</v>
      </c>
      <c r="B232" s="40">
        <v>6.1</v>
      </c>
    </row>
    <row r="233" spans="1:2" s="32" customFormat="1" ht="18.75" customHeight="1" x14ac:dyDescent="0.35">
      <c r="A233" s="38" t="s">
        <v>88</v>
      </c>
      <c r="B233" s="23">
        <f>SUM(B234:B238)</f>
        <v>1130.0999999999999</v>
      </c>
    </row>
    <row r="234" spans="1:2" s="32" customFormat="1" ht="18.75" customHeight="1" x14ac:dyDescent="0.35">
      <c r="A234" s="12" t="s">
        <v>42</v>
      </c>
      <c r="B234" s="30">
        <v>591</v>
      </c>
    </row>
    <row r="235" spans="1:2" s="32" customFormat="1" ht="18.75" customHeight="1" x14ac:dyDescent="0.35">
      <c r="A235" s="35" t="s">
        <v>162</v>
      </c>
      <c r="B235" s="30">
        <v>70.599999999999994</v>
      </c>
    </row>
    <row r="236" spans="1:2" s="32" customFormat="1" ht="18.75" customHeight="1" x14ac:dyDescent="0.35">
      <c r="A236" s="35" t="s">
        <v>166</v>
      </c>
      <c r="B236" s="30">
        <v>415.7</v>
      </c>
    </row>
    <row r="237" spans="1:2" s="32" customFormat="1" ht="18.75" customHeight="1" x14ac:dyDescent="0.35">
      <c r="A237" s="35" t="s">
        <v>153</v>
      </c>
      <c r="B237" s="30">
        <v>50</v>
      </c>
    </row>
    <row r="238" spans="1:2" s="32" customFormat="1" ht="18.75" customHeight="1" x14ac:dyDescent="0.35">
      <c r="A238" s="14" t="s">
        <v>163</v>
      </c>
      <c r="B238" s="30">
        <v>2.8</v>
      </c>
    </row>
    <row r="239" spans="1:2" s="32" customFormat="1" ht="18.75" customHeight="1" x14ac:dyDescent="0.35">
      <c r="A239" s="37" t="s">
        <v>89</v>
      </c>
      <c r="B239" s="22">
        <f>SUM(B240:B244)</f>
        <v>1621.4</v>
      </c>
    </row>
    <row r="240" spans="1:2" s="32" customFormat="1" ht="18.75" customHeight="1" x14ac:dyDescent="0.35">
      <c r="A240" s="12" t="s">
        <v>42</v>
      </c>
      <c r="B240" s="30">
        <v>931.5</v>
      </c>
    </row>
    <row r="241" spans="1:2" s="32" customFormat="1" ht="18.75" customHeight="1" x14ac:dyDescent="0.35">
      <c r="A241" s="35" t="s">
        <v>162</v>
      </c>
      <c r="B241" s="30">
        <v>47.4</v>
      </c>
    </row>
    <row r="242" spans="1:2" s="32" customFormat="1" ht="18.75" customHeight="1" x14ac:dyDescent="0.35">
      <c r="A242" s="35" t="s">
        <v>166</v>
      </c>
      <c r="B242" s="30">
        <v>566</v>
      </c>
    </row>
    <row r="243" spans="1:2" s="32" customFormat="1" ht="18.75" customHeight="1" x14ac:dyDescent="0.35">
      <c r="A243" s="35" t="s">
        <v>153</v>
      </c>
      <c r="B243" s="30">
        <v>70.400000000000006</v>
      </c>
    </row>
    <row r="244" spans="1:2" s="32" customFormat="1" ht="18.75" customHeight="1" x14ac:dyDescent="0.35">
      <c r="A244" s="12" t="s">
        <v>163</v>
      </c>
      <c r="B244" s="30">
        <v>6.1</v>
      </c>
    </row>
    <row r="245" spans="1:2" s="32" customFormat="1" ht="18.75" customHeight="1" x14ac:dyDescent="0.35">
      <c r="A245" s="37" t="s">
        <v>90</v>
      </c>
      <c r="B245" s="22">
        <f>SUM(B246:B250)</f>
        <v>1465.8999999999999</v>
      </c>
    </row>
    <row r="246" spans="1:2" s="32" customFormat="1" ht="18.75" customHeight="1" x14ac:dyDescent="0.35">
      <c r="A246" s="12" t="s">
        <v>42</v>
      </c>
      <c r="B246" s="30">
        <v>747.19999999999993</v>
      </c>
    </row>
    <row r="247" spans="1:2" s="32" customFormat="1" ht="18.75" customHeight="1" x14ac:dyDescent="0.35">
      <c r="A247" s="35" t="s">
        <v>162</v>
      </c>
      <c r="B247" s="30">
        <v>94.6</v>
      </c>
    </row>
    <row r="248" spans="1:2" s="32" customFormat="1" ht="18.75" customHeight="1" x14ac:dyDescent="0.35">
      <c r="A248" s="35" t="s">
        <v>166</v>
      </c>
      <c r="B248" s="30">
        <v>559.20000000000005</v>
      </c>
    </row>
    <row r="249" spans="1:2" s="32" customFormat="1" ht="18.75" customHeight="1" x14ac:dyDescent="0.35">
      <c r="A249" s="35" t="s">
        <v>153</v>
      </c>
      <c r="B249" s="40">
        <v>58.6</v>
      </c>
    </row>
    <row r="250" spans="1:2" s="32" customFormat="1" ht="18.75" customHeight="1" x14ac:dyDescent="0.35">
      <c r="A250" s="14" t="s">
        <v>163</v>
      </c>
      <c r="B250" s="40">
        <v>6.3</v>
      </c>
    </row>
    <row r="251" spans="1:2" s="32" customFormat="1" ht="18.75" customHeight="1" x14ac:dyDescent="0.35">
      <c r="A251" s="38" t="s">
        <v>91</v>
      </c>
      <c r="B251" s="23">
        <f>SUM(B252:B256)</f>
        <v>1245.2</v>
      </c>
    </row>
    <row r="252" spans="1:2" s="32" customFormat="1" ht="18.75" customHeight="1" x14ac:dyDescent="0.35">
      <c r="A252" s="12" t="s">
        <v>42</v>
      </c>
      <c r="B252" s="30">
        <v>706</v>
      </c>
    </row>
    <row r="253" spans="1:2" s="32" customFormat="1" ht="18.75" customHeight="1" x14ac:dyDescent="0.35">
      <c r="A253" s="35" t="s">
        <v>162</v>
      </c>
      <c r="B253" s="30">
        <v>77.400000000000006</v>
      </c>
    </row>
    <row r="254" spans="1:2" s="32" customFormat="1" ht="18.75" customHeight="1" x14ac:dyDescent="0.35">
      <c r="A254" s="35" t="s">
        <v>166</v>
      </c>
      <c r="B254" s="30">
        <v>407.5</v>
      </c>
    </row>
    <row r="255" spans="1:2" s="32" customFormat="1" ht="18.75" customHeight="1" x14ac:dyDescent="0.35">
      <c r="A255" s="35" t="s">
        <v>153</v>
      </c>
      <c r="B255" s="30">
        <v>50.2</v>
      </c>
    </row>
    <row r="256" spans="1:2" s="32" customFormat="1" ht="18.75" customHeight="1" x14ac:dyDescent="0.35">
      <c r="A256" s="12" t="s">
        <v>163</v>
      </c>
      <c r="B256" s="30">
        <v>4.0999999999999996</v>
      </c>
    </row>
    <row r="257" spans="1:2" s="32" customFormat="1" ht="18.75" customHeight="1" x14ac:dyDescent="0.35">
      <c r="A257" s="37" t="s">
        <v>92</v>
      </c>
      <c r="B257" s="22">
        <f>SUM(B258:B262)</f>
        <v>1444.4</v>
      </c>
    </row>
    <row r="258" spans="1:2" s="32" customFormat="1" ht="18.75" customHeight="1" x14ac:dyDescent="0.35">
      <c r="A258" s="12" t="s">
        <v>42</v>
      </c>
      <c r="B258" s="30">
        <v>774.5</v>
      </c>
    </row>
    <row r="259" spans="1:2" s="32" customFormat="1" ht="18.75" customHeight="1" x14ac:dyDescent="0.35">
      <c r="A259" s="35" t="s">
        <v>162</v>
      </c>
      <c r="B259" s="30">
        <v>81</v>
      </c>
    </row>
    <row r="260" spans="1:2" s="32" customFormat="1" ht="18.75" customHeight="1" x14ac:dyDescent="0.35">
      <c r="A260" s="35" t="s">
        <v>166</v>
      </c>
      <c r="B260" s="30">
        <v>523</v>
      </c>
    </row>
    <row r="261" spans="1:2" s="32" customFormat="1" ht="18.75" customHeight="1" x14ac:dyDescent="0.35">
      <c r="A261" s="35" t="s">
        <v>153</v>
      </c>
      <c r="B261" s="40">
        <v>56</v>
      </c>
    </row>
    <row r="262" spans="1:2" s="32" customFormat="1" ht="18.75" customHeight="1" x14ac:dyDescent="0.35">
      <c r="A262" s="14" t="s">
        <v>163</v>
      </c>
      <c r="B262" s="40">
        <v>9.9</v>
      </c>
    </row>
    <row r="263" spans="1:2" s="32" customFormat="1" ht="18.75" customHeight="1" x14ac:dyDescent="0.35">
      <c r="A263" s="38" t="s">
        <v>93</v>
      </c>
      <c r="B263" s="23">
        <f>SUM(B264:B268)</f>
        <v>1374.7</v>
      </c>
    </row>
    <row r="264" spans="1:2" s="32" customFormat="1" ht="18.75" customHeight="1" x14ac:dyDescent="0.35">
      <c r="A264" s="12" t="s">
        <v>50</v>
      </c>
      <c r="B264" s="30">
        <v>763.5</v>
      </c>
    </row>
    <row r="265" spans="1:2" s="32" customFormat="1" ht="18.75" customHeight="1" x14ac:dyDescent="0.35">
      <c r="A265" s="35" t="s">
        <v>162</v>
      </c>
      <c r="B265" s="30">
        <v>89.7</v>
      </c>
    </row>
    <row r="266" spans="1:2" s="32" customFormat="1" ht="18.75" customHeight="1" x14ac:dyDescent="0.35">
      <c r="A266" s="35" t="s">
        <v>166</v>
      </c>
      <c r="B266" s="30">
        <v>456.6</v>
      </c>
    </row>
    <row r="267" spans="1:2" s="32" customFormat="1" ht="18.75" customHeight="1" x14ac:dyDescent="0.35">
      <c r="A267" s="35" t="s">
        <v>153</v>
      </c>
      <c r="B267" s="30">
        <v>58.3</v>
      </c>
    </row>
    <row r="268" spans="1:2" s="32" customFormat="1" ht="18.75" customHeight="1" x14ac:dyDescent="0.35">
      <c r="A268" s="12" t="s">
        <v>163</v>
      </c>
      <c r="B268" s="30">
        <v>6.6</v>
      </c>
    </row>
    <row r="269" spans="1:2" s="32" customFormat="1" ht="18.75" customHeight="1" x14ac:dyDescent="0.35">
      <c r="A269" s="37" t="s">
        <v>94</v>
      </c>
      <c r="B269" s="22">
        <f>SUM(B270:B274)</f>
        <v>1257.3000000000002</v>
      </c>
    </row>
    <row r="270" spans="1:2" s="32" customFormat="1" ht="18.75" customHeight="1" x14ac:dyDescent="0.35">
      <c r="A270" s="12" t="s">
        <v>50</v>
      </c>
      <c r="B270" s="30">
        <v>663.7</v>
      </c>
    </row>
    <row r="271" spans="1:2" s="32" customFormat="1" ht="18.75" customHeight="1" x14ac:dyDescent="0.35">
      <c r="A271" s="35" t="s">
        <v>162</v>
      </c>
      <c r="B271" s="30">
        <v>71.7</v>
      </c>
    </row>
    <row r="272" spans="1:2" s="32" customFormat="1" ht="18.75" customHeight="1" x14ac:dyDescent="0.35">
      <c r="A272" s="35" t="s">
        <v>166</v>
      </c>
      <c r="B272" s="30">
        <v>464.3</v>
      </c>
    </row>
    <row r="273" spans="1:2" s="32" customFormat="1" ht="18.75" customHeight="1" x14ac:dyDescent="0.35">
      <c r="A273" s="35" t="s">
        <v>153</v>
      </c>
      <c r="B273" s="40">
        <v>54.199999999999996</v>
      </c>
    </row>
    <row r="274" spans="1:2" s="32" customFormat="1" ht="18.75" customHeight="1" x14ac:dyDescent="0.35">
      <c r="A274" s="14" t="s">
        <v>163</v>
      </c>
      <c r="B274" s="40">
        <v>3.4</v>
      </c>
    </row>
    <row r="275" spans="1:2" s="32" customFormat="1" ht="18.75" customHeight="1" x14ac:dyDescent="0.35">
      <c r="A275" s="38" t="s">
        <v>95</v>
      </c>
      <c r="B275" s="23">
        <f>SUM(B276:B280)</f>
        <v>1594.2</v>
      </c>
    </row>
    <row r="276" spans="1:2" s="32" customFormat="1" ht="18.75" customHeight="1" x14ac:dyDescent="0.35">
      <c r="A276" s="12" t="s">
        <v>50</v>
      </c>
      <c r="B276" s="30">
        <v>861.6</v>
      </c>
    </row>
    <row r="277" spans="1:2" s="32" customFormat="1" ht="18.75" customHeight="1" x14ac:dyDescent="0.35">
      <c r="A277" s="35" t="s">
        <v>162</v>
      </c>
      <c r="B277" s="30">
        <v>78.8</v>
      </c>
    </row>
    <row r="278" spans="1:2" s="32" customFormat="1" ht="18.75" customHeight="1" x14ac:dyDescent="0.35">
      <c r="A278" s="35" t="s">
        <v>166</v>
      </c>
      <c r="B278" s="30">
        <v>578</v>
      </c>
    </row>
    <row r="279" spans="1:2" s="32" customFormat="1" ht="18.75" customHeight="1" x14ac:dyDescent="0.35">
      <c r="A279" s="35" t="s">
        <v>153</v>
      </c>
      <c r="B279" s="30">
        <v>65.3</v>
      </c>
    </row>
    <row r="280" spans="1:2" s="32" customFormat="1" ht="18.75" customHeight="1" x14ac:dyDescent="0.35">
      <c r="A280" s="12" t="s">
        <v>163</v>
      </c>
      <c r="B280" s="30">
        <v>10.5</v>
      </c>
    </row>
    <row r="281" spans="1:2" s="32" customFormat="1" ht="18.75" customHeight="1" x14ac:dyDescent="0.35">
      <c r="A281" s="37" t="s">
        <v>96</v>
      </c>
      <c r="B281" s="22">
        <f>SUM(B282:B286)</f>
        <v>1504.5999999999997</v>
      </c>
    </row>
    <row r="282" spans="1:2" s="32" customFormat="1" ht="18.75" customHeight="1" x14ac:dyDescent="0.35">
      <c r="A282" s="12" t="s">
        <v>50</v>
      </c>
      <c r="B282" s="30">
        <v>757.1</v>
      </c>
    </row>
    <row r="283" spans="1:2" s="32" customFormat="1" ht="18.75" customHeight="1" x14ac:dyDescent="0.35">
      <c r="A283" s="35" t="s">
        <v>162</v>
      </c>
      <c r="B283" s="30">
        <v>97.3</v>
      </c>
    </row>
    <row r="284" spans="1:2" s="32" customFormat="1" ht="18.75" customHeight="1" x14ac:dyDescent="0.35">
      <c r="A284" s="35" t="s">
        <v>166</v>
      </c>
      <c r="B284" s="30">
        <v>572.29999999999995</v>
      </c>
    </row>
    <row r="285" spans="1:2" s="32" customFormat="1" ht="18.75" customHeight="1" x14ac:dyDescent="0.35">
      <c r="A285" s="35" t="s">
        <v>153</v>
      </c>
      <c r="B285" s="40">
        <v>64.3</v>
      </c>
    </row>
    <row r="286" spans="1:2" s="32" customFormat="1" ht="18.75" customHeight="1" x14ac:dyDescent="0.35">
      <c r="A286" s="14" t="s">
        <v>163</v>
      </c>
      <c r="B286" s="40">
        <v>13.6</v>
      </c>
    </row>
    <row r="287" spans="1:2" s="32" customFormat="1" ht="18.75" customHeight="1" x14ac:dyDescent="0.35">
      <c r="A287" s="38" t="s">
        <v>97</v>
      </c>
      <c r="B287" s="23">
        <f>SUM(B288:B292)</f>
        <v>1534.8999999999999</v>
      </c>
    </row>
    <row r="288" spans="1:2" s="32" customFormat="1" ht="18.75" customHeight="1" x14ac:dyDescent="0.35">
      <c r="A288" s="12" t="s">
        <v>50</v>
      </c>
      <c r="B288" s="30">
        <v>729.8</v>
      </c>
    </row>
    <row r="289" spans="1:2" s="32" customFormat="1" ht="18.75" customHeight="1" x14ac:dyDescent="0.35">
      <c r="A289" s="35" t="s">
        <v>162</v>
      </c>
      <c r="B289" s="30">
        <v>118.8</v>
      </c>
    </row>
    <row r="290" spans="1:2" s="32" customFormat="1" ht="18.75" customHeight="1" x14ac:dyDescent="0.35">
      <c r="A290" s="35" t="s">
        <v>166</v>
      </c>
      <c r="B290" s="30">
        <v>612.20000000000005</v>
      </c>
    </row>
    <row r="291" spans="1:2" s="32" customFormat="1" ht="18.75" customHeight="1" x14ac:dyDescent="0.35">
      <c r="A291" s="35" t="s">
        <v>153</v>
      </c>
      <c r="B291" s="30">
        <v>69</v>
      </c>
    </row>
    <row r="292" spans="1:2" s="32" customFormat="1" ht="18.75" customHeight="1" x14ac:dyDescent="0.35">
      <c r="A292" s="12" t="s">
        <v>163</v>
      </c>
      <c r="B292" s="30">
        <v>5.0999999999999996</v>
      </c>
    </row>
    <row r="293" spans="1:2" s="32" customFormat="1" ht="18.75" customHeight="1" x14ac:dyDescent="0.35">
      <c r="A293" s="37" t="s">
        <v>98</v>
      </c>
      <c r="B293" s="22">
        <f>SUM(B294:B298)</f>
        <v>1759.1999999999998</v>
      </c>
    </row>
    <row r="294" spans="1:2" s="32" customFormat="1" ht="18.75" customHeight="1" x14ac:dyDescent="0.35">
      <c r="A294" s="12" t="s">
        <v>50</v>
      </c>
      <c r="B294" s="30">
        <v>870.4</v>
      </c>
    </row>
    <row r="295" spans="1:2" s="32" customFormat="1" ht="18.75" customHeight="1" x14ac:dyDescent="0.35">
      <c r="A295" s="35" t="s">
        <v>162</v>
      </c>
      <c r="B295" s="30">
        <v>122.9</v>
      </c>
    </row>
    <row r="296" spans="1:2" s="32" customFormat="1" ht="18.75" customHeight="1" x14ac:dyDescent="0.35">
      <c r="A296" s="35" t="s">
        <v>166</v>
      </c>
      <c r="B296" s="30">
        <v>684.8</v>
      </c>
    </row>
    <row r="297" spans="1:2" s="32" customFormat="1" ht="18.75" customHeight="1" x14ac:dyDescent="0.35">
      <c r="A297" s="35" t="s">
        <v>153</v>
      </c>
      <c r="B297" s="40">
        <v>68.5</v>
      </c>
    </row>
    <row r="298" spans="1:2" s="32" customFormat="1" ht="18.75" customHeight="1" x14ac:dyDescent="0.35">
      <c r="A298" s="14" t="s">
        <v>163</v>
      </c>
      <c r="B298" s="40">
        <v>12.6</v>
      </c>
    </row>
    <row r="299" spans="1:2" s="32" customFormat="1" ht="18.75" customHeight="1" x14ac:dyDescent="0.35">
      <c r="A299" s="38" t="s">
        <v>99</v>
      </c>
      <c r="B299" s="23">
        <f>SUM(B300:B304)</f>
        <v>1440.8</v>
      </c>
    </row>
    <row r="300" spans="1:2" s="32" customFormat="1" ht="18.75" customHeight="1" x14ac:dyDescent="0.35">
      <c r="A300" s="12" t="s">
        <v>50</v>
      </c>
      <c r="B300" s="30">
        <v>727.9</v>
      </c>
    </row>
    <row r="301" spans="1:2" s="32" customFormat="1" ht="18.75" customHeight="1" x14ac:dyDescent="0.35">
      <c r="A301" s="35" t="s">
        <v>162</v>
      </c>
      <c r="B301" s="30">
        <v>91.1</v>
      </c>
    </row>
    <row r="302" spans="1:2" s="32" customFormat="1" ht="18.75" customHeight="1" x14ac:dyDescent="0.35">
      <c r="A302" s="35" t="s">
        <v>166</v>
      </c>
      <c r="B302" s="30">
        <v>558.79999999999995</v>
      </c>
    </row>
    <row r="303" spans="1:2" s="32" customFormat="1" ht="18.75" customHeight="1" x14ac:dyDescent="0.35">
      <c r="A303" s="35" t="s">
        <v>153</v>
      </c>
      <c r="B303" s="30">
        <v>57</v>
      </c>
    </row>
    <row r="304" spans="1:2" s="32" customFormat="1" ht="18.75" customHeight="1" x14ac:dyDescent="0.35">
      <c r="A304" s="12" t="s">
        <v>163</v>
      </c>
      <c r="B304" s="30">
        <v>6</v>
      </c>
    </row>
    <row r="305" spans="1:2" s="32" customFormat="1" ht="18.75" customHeight="1" x14ac:dyDescent="0.35">
      <c r="A305" s="37" t="s">
        <v>100</v>
      </c>
      <c r="B305" s="22">
        <f>SUM(B306:B310)</f>
        <v>1251.3000000000002</v>
      </c>
    </row>
    <row r="306" spans="1:2" s="32" customFormat="1" ht="18.75" customHeight="1" x14ac:dyDescent="0.35">
      <c r="A306" s="12" t="s">
        <v>50</v>
      </c>
      <c r="B306" s="30">
        <v>657.1</v>
      </c>
    </row>
    <row r="307" spans="1:2" s="32" customFormat="1" ht="18.75" customHeight="1" x14ac:dyDescent="0.35">
      <c r="A307" s="35" t="s">
        <v>162</v>
      </c>
      <c r="B307" s="30">
        <v>72.5</v>
      </c>
    </row>
    <row r="308" spans="1:2" s="32" customFormat="1" ht="18.75" customHeight="1" x14ac:dyDescent="0.35">
      <c r="A308" s="35" t="s">
        <v>166</v>
      </c>
      <c r="B308" s="30">
        <v>468.8</v>
      </c>
    </row>
    <row r="309" spans="1:2" s="32" customFormat="1" ht="18.75" customHeight="1" x14ac:dyDescent="0.35">
      <c r="A309" s="35" t="s">
        <v>153</v>
      </c>
      <c r="B309" s="40">
        <v>50</v>
      </c>
    </row>
    <row r="310" spans="1:2" s="32" customFormat="1" ht="18.75" customHeight="1" x14ac:dyDescent="0.35">
      <c r="A310" s="14" t="s">
        <v>163</v>
      </c>
      <c r="B310" s="40">
        <v>2.9</v>
      </c>
    </row>
    <row r="311" spans="1:2" s="32" customFormat="1" ht="18.75" customHeight="1" x14ac:dyDescent="0.35">
      <c r="A311" s="38" t="s">
        <v>101</v>
      </c>
      <c r="B311" s="23">
        <f>SUM(B312:B316)</f>
        <v>1211.3</v>
      </c>
    </row>
    <row r="312" spans="1:2" s="32" customFormat="1" ht="18.75" customHeight="1" x14ac:dyDescent="0.35">
      <c r="A312" s="12" t="s">
        <v>50</v>
      </c>
      <c r="B312" s="30">
        <v>606.6</v>
      </c>
    </row>
    <row r="313" spans="1:2" s="32" customFormat="1" ht="18.75" customHeight="1" x14ac:dyDescent="0.35">
      <c r="A313" s="35" t="s">
        <v>162</v>
      </c>
      <c r="B313" s="30">
        <v>82.1</v>
      </c>
    </row>
    <row r="314" spans="1:2" s="32" customFormat="1" ht="18.75" customHeight="1" x14ac:dyDescent="0.35">
      <c r="A314" s="35" t="s">
        <v>166</v>
      </c>
      <c r="B314" s="30">
        <v>472</v>
      </c>
    </row>
    <row r="315" spans="1:2" s="32" customFormat="1" ht="18.75" customHeight="1" x14ac:dyDescent="0.35">
      <c r="A315" s="35" t="s">
        <v>153</v>
      </c>
      <c r="B315" s="30">
        <v>47.5</v>
      </c>
    </row>
    <row r="316" spans="1:2" s="32" customFormat="1" ht="18.75" customHeight="1" x14ac:dyDescent="0.35">
      <c r="A316" s="12" t="s">
        <v>163</v>
      </c>
      <c r="B316" s="30">
        <v>3.1</v>
      </c>
    </row>
    <row r="317" spans="1:2" s="32" customFormat="1" ht="18.75" customHeight="1" x14ac:dyDescent="0.35">
      <c r="A317" s="37" t="s">
        <v>102</v>
      </c>
      <c r="B317" s="22">
        <f>SUM(B318:B322)</f>
        <v>1431.8</v>
      </c>
    </row>
    <row r="318" spans="1:2" s="32" customFormat="1" ht="18.75" customHeight="1" x14ac:dyDescent="0.35">
      <c r="A318" s="12" t="s">
        <v>42</v>
      </c>
      <c r="B318" s="30">
        <v>740.8</v>
      </c>
    </row>
    <row r="319" spans="1:2" s="32" customFormat="1" ht="18.75" customHeight="1" x14ac:dyDescent="0.35">
      <c r="A319" s="35" t="s">
        <v>162</v>
      </c>
      <c r="B319" s="30">
        <v>98</v>
      </c>
    </row>
    <row r="320" spans="1:2" s="32" customFormat="1" ht="18.75" customHeight="1" x14ac:dyDescent="0.35">
      <c r="A320" s="35" t="s">
        <v>166</v>
      </c>
      <c r="B320" s="30">
        <v>522.9</v>
      </c>
    </row>
    <row r="321" spans="1:2" s="32" customFormat="1" ht="18.75" customHeight="1" x14ac:dyDescent="0.35">
      <c r="A321" s="35" t="s">
        <v>153</v>
      </c>
      <c r="B321" s="40">
        <v>56.9</v>
      </c>
    </row>
    <row r="322" spans="1:2" s="32" customFormat="1" ht="18.75" customHeight="1" x14ac:dyDescent="0.35">
      <c r="A322" s="14" t="s">
        <v>163</v>
      </c>
      <c r="B322" s="40">
        <v>13.2</v>
      </c>
    </row>
    <row r="323" spans="1:2" s="32" customFormat="1" ht="18.75" customHeight="1" x14ac:dyDescent="0.35">
      <c r="A323" s="38" t="s">
        <v>103</v>
      </c>
      <c r="B323" s="23">
        <f>SUM(B324:B328)</f>
        <v>1359.9000000000003</v>
      </c>
    </row>
    <row r="324" spans="1:2" s="32" customFormat="1" ht="18.75" customHeight="1" x14ac:dyDescent="0.35">
      <c r="A324" s="12" t="s">
        <v>42</v>
      </c>
      <c r="B324" s="30">
        <v>677.40000000000009</v>
      </c>
    </row>
    <row r="325" spans="1:2" s="32" customFormat="1" ht="18.75" customHeight="1" x14ac:dyDescent="0.35">
      <c r="A325" s="35" t="s">
        <v>162</v>
      </c>
      <c r="B325" s="30">
        <v>73.2</v>
      </c>
    </row>
    <row r="326" spans="1:2" s="32" customFormat="1" ht="18.75" customHeight="1" x14ac:dyDescent="0.35">
      <c r="A326" s="35" t="s">
        <v>166</v>
      </c>
      <c r="B326" s="30">
        <v>549.20000000000005</v>
      </c>
    </row>
    <row r="327" spans="1:2" s="32" customFormat="1" ht="18.75" customHeight="1" x14ac:dyDescent="0.35">
      <c r="A327" s="35" t="s">
        <v>153</v>
      </c>
      <c r="B327" s="30">
        <v>53.2</v>
      </c>
    </row>
    <row r="328" spans="1:2" s="32" customFormat="1" ht="18.75" customHeight="1" x14ac:dyDescent="0.35">
      <c r="A328" s="14" t="s">
        <v>163</v>
      </c>
      <c r="B328" s="30">
        <v>6.9</v>
      </c>
    </row>
    <row r="329" spans="1:2" s="32" customFormat="1" ht="18.75" customHeight="1" x14ac:dyDescent="0.35">
      <c r="A329" s="37" t="s">
        <v>104</v>
      </c>
      <c r="B329" s="22">
        <f>SUM(B330:B334)</f>
        <v>2837.5</v>
      </c>
    </row>
    <row r="330" spans="1:2" s="32" customFormat="1" ht="18.75" customHeight="1" x14ac:dyDescent="0.35">
      <c r="A330" s="12" t="s">
        <v>42</v>
      </c>
      <c r="B330" s="30">
        <v>442</v>
      </c>
    </row>
    <row r="331" spans="1:2" s="32" customFormat="1" ht="18.75" customHeight="1" x14ac:dyDescent="0.35">
      <c r="A331" s="35" t="s">
        <v>162</v>
      </c>
      <c r="B331" s="30">
        <v>8.5</v>
      </c>
    </row>
    <row r="332" spans="1:2" s="32" customFormat="1" ht="18.75" customHeight="1" x14ac:dyDescent="0.35">
      <c r="A332" s="35" t="s">
        <v>166</v>
      </c>
      <c r="B332" s="30">
        <v>2355.3000000000002</v>
      </c>
    </row>
    <row r="333" spans="1:2" s="32" customFormat="1" ht="18.75" customHeight="1" x14ac:dyDescent="0.35">
      <c r="A333" s="35" t="s">
        <v>153</v>
      </c>
      <c r="B333" s="30">
        <v>30.5</v>
      </c>
    </row>
    <row r="334" spans="1:2" s="32" customFormat="1" ht="18.75" customHeight="1" x14ac:dyDescent="0.35">
      <c r="A334" s="14" t="s">
        <v>163</v>
      </c>
      <c r="B334" s="30">
        <v>1.2</v>
      </c>
    </row>
    <row r="335" spans="1:2" s="32" customFormat="1" ht="18.75" customHeight="1" x14ac:dyDescent="0.35">
      <c r="A335" s="37" t="s">
        <v>105</v>
      </c>
      <c r="B335" s="22">
        <f>SUM(B336:B340)</f>
        <v>3249.7000000000003</v>
      </c>
    </row>
    <row r="336" spans="1:2" s="32" customFormat="1" ht="18.75" customHeight="1" x14ac:dyDescent="0.35">
      <c r="A336" s="12" t="s">
        <v>42</v>
      </c>
      <c r="B336" s="30">
        <v>535.70000000000005</v>
      </c>
    </row>
    <row r="337" spans="1:2" s="32" customFormat="1" ht="18.75" customHeight="1" x14ac:dyDescent="0.35">
      <c r="A337" s="35" t="s">
        <v>162</v>
      </c>
      <c r="B337" s="30">
        <v>13.2</v>
      </c>
    </row>
    <row r="338" spans="1:2" s="32" customFormat="1" ht="18.75" customHeight="1" x14ac:dyDescent="0.35">
      <c r="A338" s="35" t="s">
        <v>166</v>
      </c>
      <c r="B338" s="30">
        <v>2653</v>
      </c>
    </row>
    <row r="339" spans="1:2" s="32" customFormat="1" ht="18.75" customHeight="1" x14ac:dyDescent="0.35">
      <c r="A339" s="35" t="s">
        <v>153</v>
      </c>
      <c r="B339" s="30">
        <v>44.8</v>
      </c>
    </row>
    <row r="340" spans="1:2" s="32" customFormat="1" ht="18.75" customHeight="1" x14ac:dyDescent="0.35">
      <c r="A340" s="14" t="s">
        <v>163</v>
      </c>
      <c r="B340" s="30">
        <v>3</v>
      </c>
    </row>
    <row r="341" spans="1:2" s="32" customFormat="1" ht="18.75" customHeight="1" x14ac:dyDescent="0.35">
      <c r="A341" s="37" t="s">
        <v>106</v>
      </c>
      <c r="B341" s="22">
        <f>SUM(B342:B346)</f>
        <v>2798.7999999999997</v>
      </c>
    </row>
    <row r="342" spans="1:2" s="32" customFormat="1" ht="18.75" customHeight="1" x14ac:dyDescent="0.35">
      <c r="A342" s="12" t="s">
        <v>42</v>
      </c>
      <c r="B342" s="30">
        <v>417.59999999999997</v>
      </c>
    </row>
    <row r="343" spans="1:2" s="32" customFormat="1" ht="18.75" customHeight="1" x14ac:dyDescent="0.35">
      <c r="A343" s="35" t="s">
        <v>162</v>
      </c>
      <c r="B343" s="30">
        <v>6.5</v>
      </c>
    </row>
    <row r="344" spans="1:2" s="32" customFormat="1" ht="18.75" customHeight="1" x14ac:dyDescent="0.35">
      <c r="A344" s="35" t="s">
        <v>166</v>
      </c>
      <c r="B344" s="30">
        <v>2348.1999999999998</v>
      </c>
    </row>
    <row r="345" spans="1:2" s="32" customFormat="1" ht="18.75" customHeight="1" x14ac:dyDescent="0.35">
      <c r="A345" s="35" t="s">
        <v>153</v>
      </c>
      <c r="B345" s="30">
        <v>26</v>
      </c>
    </row>
    <row r="346" spans="1:2" s="32" customFormat="1" ht="18.75" customHeight="1" x14ac:dyDescent="0.35">
      <c r="A346" s="12" t="s">
        <v>163</v>
      </c>
      <c r="B346" s="30">
        <v>0.5</v>
      </c>
    </row>
    <row r="347" spans="1:2" s="32" customFormat="1" ht="18.75" customHeight="1" x14ac:dyDescent="0.35">
      <c r="A347" s="37" t="s">
        <v>107</v>
      </c>
      <c r="B347" s="22">
        <f>SUM(B348:B352)</f>
        <v>3015.6</v>
      </c>
    </row>
    <row r="348" spans="1:2" s="32" customFormat="1" ht="18.75" customHeight="1" x14ac:dyDescent="0.35">
      <c r="A348" s="12" t="s">
        <v>42</v>
      </c>
      <c r="B348" s="30">
        <v>479.3</v>
      </c>
    </row>
    <row r="349" spans="1:2" s="32" customFormat="1" ht="18.75" customHeight="1" x14ac:dyDescent="0.35">
      <c r="A349" s="35" t="s">
        <v>162</v>
      </c>
      <c r="B349" s="30">
        <v>4.4000000000000004</v>
      </c>
    </row>
    <row r="350" spans="1:2" s="32" customFormat="1" ht="18.75" customHeight="1" x14ac:dyDescent="0.35">
      <c r="A350" s="35" t="s">
        <v>166</v>
      </c>
      <c r="B350" s="30">
        <v>2499.6</v>
      </c>
    </row>
    <row r="351" spans="1:2" s="32" customFormat="1" ht="18.75" customHeight="1" x14ac:dyDescent="0.35">
      <c r="A351" s="35" t="s">
        <v>153</v>
      </c>
      <c r="B351" s="40">
        <v>26.3</v>
      </c>
    </row>
    <row r="352" spans="1:2" s="32" customFormat="1" ht="18.75" customHeight="1" x14ac:dyDescent="0.35">
      <c r="A352" s="14" t="s">
        <v>163</v>
      </c>
      <c r="B352" s="40">
        <v>6</v>
      </c>
    </row>
    <row r="353" spans="1:2" s="32" customFormat="1" ht="18.75" customHeight="1" x14ac:dyDescent="0.35">
      <c r="A353" s="38" t="s">
        <v>144</v>
      </c>
      <c r="B353" s="23">
        <f>SUM(B354:B358)</f>
        <v>2647.7999999999997</v>
      </c>
    </row>
    <row r="354" spans="1:2" s="32" customFormat="1" ht="18.75" customHeight="1" x14ac:dyDescent="0.35">
      <c r="A354" s="12" t="s">
        <v>42</v>
      </c>
      <c r="B354" s="30">
        <v>461.9</v>
      </c>
    </row>
    <row r="355" spans="1:2" s="32" customFormat="1" ht="18.75" customHeight="1" x14ac:dyDescent="0.35">
      <c r="A355" s="35" t="s">
        <v>162</v>
      </c>
      <c r="B355" s="30">
        <v>12</v>
      </c>
    </row>
    <row r="356" spans="1:2" s="32" customFormat="1" ht="18.75" customHeight="1" x14ac:dyDescent="0.35">
      <c r="A356" s="35" t="s">
        <v>166</v>
      </c>
      <c r="B356" s="30">
        <v>2142.6999999999998</v>
      </c>
    </row>
    <row r="357" spans="1:2" s="32" customFormat="1" ht="18.75" customHeight="1" x14ac:dyDescent="0.35">
      <c r="A357" s="35" t="s">
        <v>153</v>
      </c>
      <c r="B357" s="30">
        <v>26.5</v>
      </c>
    </row>
    <row r="358" spans="1:2" s="32" customFormat="1" ht="18.75" customHeight="1" x14ac:dyDescent="0.35">
      <c r="A358" s="14" t="s">
        <v>163</v>
      </c>
      <c r="B358" s="30">
        <v>4.7</v>
      </c>
    </row>
    <row r="359" spans="1:2" s="32" customFormat="1" ht="18.75" customHeight="1" x14ac:dyDescent="0.35">
      <c r="A359" s="34" t="s">
        <v>108</v>
      </c>
      <c r="B359" s="22">
        <f>SUM(B360:B364)</f>
        <v>2824.5</v>
      </c>
    </row>
    <row r="360" spans="1:2" s="32" customFormat="1" ht="18.75" customHeight="1" x14ac:dyDescent="0.35">
      <c r="A360" s="12" t="s">
        <v>42</v>
      </c>
      <c r="B360" s="30">
        <v>102.5</v>
      </c>
    </row>
    <row r="361" spans="1:2" s="32" customFormat="1" ht="18.75" customHeight="1" x14ac:dyDescent="0.35">
      <c r="A361" s="35" t="s">
        <v>162</v>
      </c>
      <c r="B361" s="30">
        <v>24</v>
      </c>
    </row>
    <row r="362" spans="1:2" s="32" customFormat="1" ht="18.75" customHeight="1" x14ac:dyDescent="0.35">
      <c r="A362" s="12" t="s">
        <v>168</v>
      </c>
      <c r="B362" s="30">
        <v>1069.3</v>
      </c>
    </row>
    <row r="363" spans="1:2" s="32" customFormat="1" ht="18.75" customHeight="1" x14ac:dyDescent="0.35">
      <c r="A363" s="35" t="s">
        <v>166</v>
      </c>
      <c r="B363" s="30">
        <v>1614.4</v>
      </c>
    </row>
    <row r="364" spans="1:2" s="32" customFormat="1" ht="18.75" customHeight="1" x14ac:dyDescent="0.35">
      <c r="A364" s="14" t="s">
        <v>163</v>
      </c>
      <c r="B364" s="30">
        <v>14.3</v>
      </c>
    </row>
    <row r="365" spans="1:2" s="32" customFormat="1" ht="18.75" customHeight="1" x14ac:dyDescent="0.35">
      <c r="A365" s="37" t="s">
        <v>109</v>
      </c>
      <c r="B365" s="22">
        <f>SUM(B366:B370)</f>
        <v>3145.9999999999995</v>
      </c>
    </row>
    <row r="366" spans="1:2" s="32" customFormat="1" ht="18.75" customHeight="1" x14ac:dyDescent="0.35">
      <c r="A366" s="12" t="s">
        <v>42</v>
      </c>
      <c r="B366" s="30">
        <v>597.5</v>
      </c>
    </row>
    <row r="367" spans="1:2" s="32" customFormat="1" ht="18.75" customHeight="1" x14ac:dyDescent="0.35">
      <c r="A367" s="35" t="s">
        <v>162</v>
      </c>
      <c r="B367" s="30">
        <v>30.3</v>
      </c>
    </row>
    <row r="368" spans="1:2" s="32" customFormat="1" ht="18.75" customHeight="1" x14ac:dyDescent="0.35">
      <c r="A368" s="35" t="s">
        <v>166</v>
      </c>
      <c r="B368" s="30">
        <v>2467.1</v>
      </c>
    </row>
    <row r="369" spans="1:2" s="32" customFormat="1" ht="18.75" customHeight="1" x14ac:dyDescent="0.35">
      <c r="A369" s="35" t="s">
        <v>153</v>
      </c>
      <c r="B369" s="30">
        <v>44.1</v>
      </c>
    </row>
    <row r="370" spans="1:2" s="32" customFormat="1" ht="18.75" customHeight="1" x14ac:dyDescent="0.35">
      <c r="A370" s="14" t="s">
        <v>163</v>
      </c>
      <c r="B370" s="30">
        <v>7</v>
      </c>
    </row>
    <row r="371" spans="1:2" s="32" customFormat="1" ht="18.75" customHeight="1" x14ac:dyDescent="0.35">
      <c r="A371" s="37" t="s">
        <v>110</v>
      </c>
      <c r="B371" s="22">
        <f>SUM(B372:B376)</f>
        <v>2283.5</v>
      </c>
    </row>
    <row r="372" spans="1:2" s="32" customFormat="1" ht="18.75" customHeight="1" x14ac:dyDescent="0.35">
      <c r="A372" s="12" t="s">
        <v>42</v>
      </c>
      <c r="B372" s="30">
        <v>490.2</v>
      </c>
    </row>
    <row r="373" spans="1:2" s="32" customFormat="1" ht="18.75" customHeight="1" x14ac:dyDescent="0.35">
      <c r="A373" s="35" t="s">
        <v>162</v>
      </c>
      <c r="B373" s="30">
        <v>62.5</v>
      </c>
    </row>
    <row r="374" spans="1:2" s="32" customFormat="1" ht="18.75" customHeight="1" x14ac:dyDescent="0.35">
      <c r="A374" s="35" t="s">
        <v>166</v>
      </c>
      <c r="B374" s="30">
        <v>1689.3</v>
      </c>
    </row>
    <row r="375" spans="1:2" s="32" customFormat="1" ht="18.75" customHeight="1" x14ac:dyDescent="0.35">
      <c r="A375" s="35" t="s">
        <v>153</v>
      </c>
      <c r="B375" s="30">
        <v>24.6</v>
      </c>
    </row>
    <row r="376" spans="1:2" s="32" customFormat="1" ht="18.75" customHeight="1" x14ac:dyDescent="0.35">
      <c r="A376" s="12" t="s">
        <v>163</v>
      </c>
      <c r="B376" s="30">
        <v>16.899999999999999</v>
      </c>
    </row>
    <row r="377" spans="1:2" s="32" customFormat="1" ht="18.75" customHeight="1" x14ac:dyDescent="0.35">
      <c r="A377" s="37" t="s">
        <v>111</v>
      </c>
      <c r="B377" s="22">
        <f>SUM(B378:B382)</f>
        <v>2069.1</v>
      </c>
    </row>
    <row r="378" spans="1:2" s="32" customFormat="1" ht="18.75" customHeight="1" x14ac:dyDescent="0.35">
      <c r="A378" s="12" t="s">
        <v>42</v>
      </c>
      <c r="B378" s="30">
        <v>564.79999999999995</v>
      </c>
    </row>
    <row r="379" spans="1:2" s="32" customFormat="1" ht="18.75" customHeight="1" x14ac:dyDescent="0.35">
      <c r="A379" s="35" t="s">
        <v>162</v>
      </c>
      <c r="B379" s="30">
        <v>10</v>
      </c>
    </row>
    <row r="380" spans="1:2" s="32" customFormat="1" ht="18.75" customHeight="1" x14ac:dyDescent="0.35">
      <c r="A380" s="12" t="s">
        <v>168</v>
      </c>
      <c r="B380" s="30">
        <v>69.5</v>
      </c>
    </row>
    <row r="381" spans="1:2" s="32" customFormat="1" ht="18.75" customHeight="1" x14ac:dyDescent="0.35">
      <c r="A381" s="35" t="s">
        <v>166</v>
      </c>
      <c r="B381" s="30">
        <v>1423.3</v>
      </c>
    </row>
    <row r="382" spans="1:2" s="32" customFormat="1" ht="18.75" customHeight="1" x14ac:dyDescent="0.35">
      <c r="A382" s="14" t="s">
        <v>163</v>
      </c>
      <c r="B382" s="40">
        <v>1.5</v>
      </c>
    </row>
    <row r="383" spans="1:2" s="32" customFormat="1" ht="18.75" customHeight="1" x14ac:dyDescent="0.35">
      <c r="A383" s="38" t="s">
        <v>112</v>
      </c>
      <c r="B383" s="23">
        <f>SUM(B384:B388)</f>
        <v>2996.1</v>
      </c>
    </row>
    <row r="384" spans="1:2" s="32" customFormat="1" ht="18.75" customHeight="1" x14ac:dyDescent="0.35">
      <c r="A384" s="12" t="s">
        <v>42</v>
      </c>
      <c r="B384" s="30">
        <v>510</v>
      </c>
    </row>
    <row r="385" spans="1:2" s="32" customFormat="1" ht="18.75" customHeight="1" x14ac:dyDescent="0.35">
      <c r="A385" s="35" t="s">
        <v>162</v>
      </c>
      <c r="B385" s="30">
        <v>15.8</v>
      </c>
    </row>
    <row r="386" spans="1:2" s="32" customFormat="1" ht="18.75" customHeight="1" x14ac:dyDescent="0.35">
      <c r="A386" s="35" t="s">
        <v>166</v>
      </c>
      <c r="B386" s="30">
        <v>2399.9</v>
      </c>
    </row>
    <row r="387" spans="1:2" s="32" customFormat="1" ht="18.75" customHeight="1" x14ac:dyDescent="0.35">
      <c r="A387" s="35" t="s">
        <v>153</v>
      </c>
      <c r="B387" s="30">
        <v>68</v>
      </c>
    </row>
    <row r="388" spans="1:2" s="32" customFormat="1" ht="18.75" customHeight="1" x14ac:dyDescent="0.35">
      <c r="A388" s="12" t="s">
        <v>163</v>
      </c>
      <c r="B388" s="30">
        <v>2.4</v>
      </c>
    </row>
    <row r="389" spans="1:2" s="32" customFormat="1" ht="18.75" customHeight="1" x14ac:dyDescent="0.35">
      <c r="A389" s="37" t="s">
        <v>113</v>
      </c>
      <c r="B389" s="22">
        <f>SUM(B390:B395)</f>
        <v>4622.0999999999995</v>
      </c>
    </row>
    <row r="390" spans="1:2" s="32" customFormat="1" ht="18.75" customHeight="1" x14ac:dyDescent="0.35">
      <c r="A390" s="12" t="s">
        <v>42</v>
      </c>
      <c r="B390" s="30">
        <v>693.6</v>
      </c>
    </row>
    <row r="391" spans="1:2" s="32" customFormat="1" ht="18.75" customHeight="1" x14ac:dyDescent="0.35">
      <c r="A391" s="35" t="s">
        <v>162</v>
      </c>
      <c r="B391" s="30">
        <v>58</v>
      </c>
    </row>
    <row r="392" spans="1:2" s="32" customFormat="1" ht="18.75" customHeight="1" x14ac:dyDescent="0.35">
      <c r="A392" s="12" t="s">
        <v>168</v>
      </c>
      <c r="B392" s="30">
        <v>385.4</v>
      </c>
    </row>
    <row r="393" spans="1:2" s="32" customFormat="1" ht="18.75" customHeight="1" x14ac:dyDescent="0.35">
      <c r="A393" s="35" t="s">
        <v>166</v>
      </c>
      <c r="B393" s="30">
        <v>3424.9</v>
      </c>
    </row>
    <row r="394" spans="1:2" s="32" customFormat="1" ht="18.75" customHeight="1" x14ac:dyDescent="0.35">
      <c r="A394" s="35" t="s">
        <v>153</v>
      </c>
      <c r="B394" s="40">
        <v>37.700000000000003</v>
      </c>
    </row>
    <row r="395" spans="1:2" s="32" customFormat="1" ht="18.75" customHeight="1" x14ac:dyDescent="0.35">
      <c r="A395" s="14" t="s">
        <v>163</v>
      </c>
      <c r="B395" s="40">
        <v>22.5</v>
      </c>
    </row>
    <row r="396" spans="1:2" s="32" customFormat="1" ht="18.75" customHeight="1" x14ac:dyDescent="0.35">
      <c r="A396" s="38" t="s">
        <v>114</v>
      </c>
      <c r="B396" s="23">
        <f>SUM(B397:B401)</f>
        <v>3603.1</v>
      </c>
    </row>
    <row r="397" spans="1:2" s="32" customFormat="1" ht="18.75" customHeight="1" x14ac:dyDescent="0.35">
      <c r="A397" s="12" t="s">
        <v>42</v>
      </c>
      <c r="B397" s="30">
        <v>1084.2</v>
      </c>
    </row>
    <row r="398" spans="1:2" s="32" customFormat="1" ht="18.75" customHeight="1" x14ac:dyDescent="0.35">
      <c r="A398" s="35" t="s">
        <v>162</v>
      </c>
      <c r="B398" s="30">
        <v>94</v>
      </c>
    </row>
    <row r="399" spans="1:2" s="32" customFormat="1" ht="18.75" customHeight="1" x14ac:dyDescent="0.35">
      <c r="A399" s="35" t="s">
        <v>166</v>
      </c>
      <c r="B399" s="30">
        <v>2349.3000000000002</v>
      </c>
    </row>
    <row r="400" spans="1:2" s="32" customFormat="1" ht="18.75" customHeight="1" x14ac:dyDescent="0.35">
      <c r="A400" s="35" t="s">
        <v>153</v>
      </c>
      <c r="B400" s="30">
        <v>56.5</v>
      </c>
    </row>
    <row r="401" spans="1:2" s="32" customFormat="1" ht="18.75" customHeight="1" x14ac:dyDescent="0.35">
      <c r="A401" s="14" t="s">
        <v>163</v>
      </c>
      <c r="B401" s="30">
        <v>19.100000000000001</v>
      </c>
    </row>
    <row r="402" spans="1:2" s="32" customFormat="1" ht="18.75" customHeight="1" x14ac:dyDescent="0.35">
      <c r="A402" s="37" t="s">
        <v>115</v>
      </c>
      <c r="B402" s="22">
        <f>SUM(B403:B407)</f>
        <v>3401</v>
      </c>
    </row>
    <row r="403" spans="1:2" s="32" customFormat="1" ht="18.75" customHeight="1" x14ac:dyDescent="0.35">
      <c r="A403" s="12" t="s">
        <v>42</v>
      </c>
      <c r="B403" s="30">
        <v>781</v>
      </c>
    </row>
    <row r="404" spans="1:2" s="32" customFormat="1" ht="18.75" customHeight="1" x14ac:dyDescent="0.35">
      <c r="A404" s="35" t="s">
        <v>162</v>
      </c>
      <c r="B404" s="30">
        <v>21.5</v>
      </c>
    </row>
    <row r="405" spans="1:2" s="32" customFormat="1" ht="18.75" customHeight="1" x14ac:dyDescent="0.35">
      <c r="A405" s="35" t="s">
        <v>166</v>
      </c>
      <c r="B405" s="30">
        <v>2552.1</v>
      </c>
    </row>
    <row r="406" spans="1:2" s="32" customFormat="1" ht="18.75" customHeight="1" x14ac:dyDescent="0.35">
      <c r="A406" s="35" t="s">
        <v>153</v>
      </c>
      <c r="B406" s="30">
        <v>44.1</v>
      </c>
    </row>
    <row r="407" spans="1:2" s="32" customFormat="1" ht="18.75" customHeight="1" x14ac:dyDescent="0.35">
      <c r="A407" s="14" t="s">
        <v>163</v>
      </c>
      <c r="B407" s="30">
        <v>2.2999999999999998</v>
      </c>
    </row>
    <row r="408" spans="1:2" s="32" customFormat="1" ht="18.75" customHeight="1" x14ac:dyDescent="0.35">
      <c r="A408" s="37" t="s">
        <v>116</v>
      </c>
      <c r="B408" s="22">
        <f>SUM(B409:B413)</f>
        <v>1733.1</v>
      </c>
    </row>
    <row r="409" spans="1:2" s="32" customFormat="1" ht="18.75" customHeight="1" x14ac:dyDescent="0.35">
      <c r="A409" s="12" t="s">
        <v>42</v>
      </c>
      <c r="B409" s="30">
        <v>455.9</v>
      </c>
    </row>
    <row r="410" spans="1:2" s="32" customFormat="1" ht="18.75" customHeight="1" x14ac:dyDescent="0.35">
      <c r="A410" s="35" t="s">
        <v>162</v>
      </c>
      <c r="B410" s="30">
        <v>13.5</v>
      </c>
    </row>
    <row r="411" spans="1:2" s="32" customFormat="1" ht="18.75" customHeight="1" x14ac:dyDescent="0.35">
      <c r="A411" s="35" t="s">
        <v>166</v>
      </c>
      <c r="B411" s="30">
        <v>1234.0999999999999</v>
      </c>
    </row>
    <row r="412" spans="1:2" s="32" customFormat="1" ht="18.75" customHeight="1" x14ac:dyDescent="0.35">
      <c r="A412" s="35" t="s">
        <v>153</v>
      </c>
      <c r="B412" s="30">
        <v>24.6</v>
      </c>
    </row>
    <row r="413" spans="1:2" s="32" customFormat="1" ht="18.75" customHeight="1" x14ac:dyDescent="0.35">
      <c r="A413" s="14" t="s">
        <v>163</v>
      </c>
      <c r="B413" s="30">
        <v>5</v>
      </c>
    </row>
    <row r="414" spans="1:2" s="32" customFormat="1" ht="18.75" customHeight="1" x14ac:dyDescent="0.35">
      <c r="A414" s="37" t="s">
        <v>117</v>
      </c>
      <c r="B414" s="22">
        <f>SUM(B415:B419)</f>
        <v>2481.1000000000004</v>
      </c>
    </row>
    <row r="415" spans="1:2" s="32" customFormat="1" ht="18.75" customHeight="1" x14ac:dyDescent="0.35">
      <c r="A415" s="12" t="s">
        <v>42</v>
      </c>
      <c r="B415" s="30">
        <v>538.6</v>
      </c>
    </row>
    <row r="416" spans="1:2" s="32" customFormat="1" ht="18.75" customHeight="1" x14ac:dyDescent="0.35">
      <c r="A416" s="35" t="s">
        <v>162</v>
      </c>
      <c r="B416" s="30">
        <v>18.899999999999999</v>
      </c>
    </row>
    <row r="417" spans="1:2" s="32" customFormat="1" ht="18.75" customHeight="1" x14ac:dyDescent="0.35">
      <c r="A417" s="35" t="s">
        <v>166</v>
      </c>
      <c r="B417" s="30">
        <v>1880.9</v>
      </c>
    </row>
    <row r="418" spans="1:2" s="32" customFormat="1" ht="18.75" customHeight="1" x14ac:dyDescent="0.35">
      <c r="A418" s="35" t="s">
        <v>153</v>
      </c>
      <c r="B418" s="30">
        <v>37.799999999999997</v>
      </c>
    </row>
    <row r="419" spans="1:2" s="32" customFormat="1" ht="18.75" customHeight="1" x14ac:dyDescent="0.35">
      <c r="A419" s="14" t="s">
        <v>163</v>
      </c>
      <c r="B419" s="30">
        <v>4.9000000000000004</v>
      </c>
    </row>
    <row r="420" spans="1:2" s="32" customFormat="1" ht="18.75" customHeight="1" x14ac:dyDescent="0.35">
      <c r="A420" s="37" t="s">
        <v>118</v>
      </c>
      <c r="B420" s="22">
        <f>SUM(B421:B425)</f>
        <v>2729.3</v>
      </c>
    </row>
    <row r="421" spans="1:2" s="32" customFormat="1" ht="18.75" customHeight="1" x14ac:dyDescent="0.35">
      <c r="A421" s="12" t="s">
        <v>42</v>
      </c>
      <c r="B421" s="30">
        <v>678</v>
      </c>
    </row>
    <row r="422" spans="1:2" s="32" customFormat="1" ht="18.75" customHeight="1" x14ac:dyDescent="0.35">
      <c r="A422" s="35" t="s">
        <v>162</v>
      </c>
      <c r="B422" s="30">
        <v>17</v>
      </c>
    </row>
    <row r="423" spans="1:2" s="32" customFormat="1" ht="18.75" customHeight="1" x14ac:dyDescent="0.35">
      <c r="A423" s="35" t="s">
        <v>166</v>
      </c>
      <c r="B423" s="30">
        <v>1968</v>
      </c>
    </row>
    <row r="424" spans="1:2" s="32" customFormat="1" ht="18.75" customHeight="1" x14ac:dyDescent="0.35">
      <c r="A424" s="35" t="s">
        <v>153</v>
      </c>
      <c r="B424" s="30">
        <v>62.5</v>
      </c>
    </row>
    <row r="425" spans="1:2" s="32" customFormat="1" ht="18.75" customHeight="1" x14ac:dyDescent="0.35">
      <c r="A425" s="12" t="s">
        <v>163</v>
      </c>
      <c r="B425" s="30">
        <v>3.8</v>
      </c>
    </row>
    <row r="426" spans="1:2" s="32" customFormat="1" ht="18.75" customHeight="1" x14ac:dyDescent="0.35">
      <c r="A426" s="37" t="s">
        <v>119</v>
      </c>
      <c r="B426" s="22">
        <f>SUM(B427:B431)</f>
        <v>1741.1</v>
      </c>
    </row>
    <row r="427" spans="1:2" s="32" customFormat="1" ht="18.75" customHeight="1" x14ac:dyDescent="0.35">
      <c r="A427" s="12" t="s">
        <v>42</v>
      </c>
      <c r="B427" s="30">
        <v>451.3</v>
      </c>
    </row>
    <row r="428" spans="1:2" s="32" customFormat="1" ht="18.75" customHeight="1" x14ac:dyDescent="0.35">
      <c r="A428" s="35" t="s">
        <v>162</v>
      </c>
      <c r="B428" s="30">
        <v>58.8</v>
      </c>
    </row>
    <row r="429" spans="1:2" s="32" customFormat="1" ht="18.75" customHeight="1" x14ac:dyDescent="0.35">
      <c r="A429" s="35" t="s">
        <v>166</v>
      </c>
      <c r="B429" s="30">
        <v>1172.9000000000001</v>
      </c>
    </row>
    <row r="430" spans="1:2" s="32" customFormat="1" ht="18.75" customHeight="1" x14ac:dyDescent="0.35">
      <c r="A430" s="35" t="s">
        <v>153</v>
      </c>
      <c r="B430" s="40">
        <v>49.3</v>
      </c>
    </row>
    <row r="431" spans="1:2" s="32" customFormat="1" ht="18.75" customHeight="1" x14ac:dyDescent="0.35">
      <c r="A431" s="12" t="s">
        <v>163</v>
      </c>
      <c r="B431" s="40">
        <v>8.8000000000000007</v>
      </c>
    </row>
    <row r="432" spans="1:2" s="32" customFormat="1" ht="18.75" customHeight="1" x14ac:dyDescent="0.35">
      <c r="A432" s="34" t="s">
        <v>120</v>
      </c>
      <c r="B432" s="23">
        <f>SUM(B433:B438)</f>
        <v>3258.9</v>
      </c>
    </row>
    <row r="433" spans="1:2" s="32" customFormat="1" ht="18.75" customHeight="1" x14ac:dyDescent="0.35">
      <c r="A433" s="35" t="s">
        <v>42</v>
      </c>
      <c r="B433" s="30">
        <v>103.9</v>
      </c>
    </row>
    <row r="434" spans="1:2" s="32" customFormat="1" ht="18.75" customHeight="1" x14ac:dyDescent="0.35">
      <c r="A434" s="35" t="s">
        <v>162</v>
      </c>
      <c r="B434" s="30">
        <v>31</v>
      </c>
    </row>
    <row r="435" spans="1:2" s="32" customFormat="1" ht="18.75" customHeight="1" x14ac:dyDescent="0.35">
      <c r="A435" s="12" t="s">
        <v>168</v>
      </c>
      <c r="B435" s="30">
        <v>1022.2</v>
      </c>
    </row>
    <row r="436" spans="1:2" s="32" customFormat="1" ht="18.75" customHeight="1" x14ac:dyDescent="0.35">
      <c r="A436" s="35" t="s">
        <v>166</v>
      </c>
      <c r="B436" s="30">
        <v>2029.2</v>
      </c>
    </row>
    <row r="437" spans="1:2" s="32" customFormat="1" ht="18.75" customHeight="1" x14ac:dyDescent="0.35">
      <c r="A437" s="35" t="s">
        <v>153</v>
      </c>
      <c r="B437" s="30">
        <v>70.5</v>
      </c>
    </row>
    <row r="438" spans="1:2" s="32" customFormat="1" ht="18.75" customHeight="1" x14ac:dyDescent="0.35">
      <c r="A438" s="14" t="s">
        <v>163</v>
      </c>
      <c r="B438" s="30">
        <v>2.1</v>
      </c>
    </row>
    <row r="439" spans="1:2" s="32" customFormat="1" ht="18.75" customHeight="1" x14ac:dyDescent="0.35">
      <c r="A439" s="36" t="s">
        <v>185</v>
      </c>
      <c r="B439" s="23">
        <f>SUM(B440:B444)</f>
        <v>871.1</v>
      </c>
    </row>
    <row r="440" spans="1:2" s="32" customFormat="1" ht="18.75" customHeight="1" x14ac:dyDescent="0.35">
      <c r="A440" s="12" t="s">
        <v>42</v>
      </c>
      <c r="B440" s="30">
        <v>265.2</v>
      </c>
    </row>
    <row r="441" spans="1:2" s="32" customFormat="1" ht="18.75" customHeight="1" x14ac:dyDescent="0.35">
      <c r="A441" s="35" t="s">
        <v>162</v>
      </c>
      <c r="B441" s="30">
        <v>0.9</v>
      </c>
    </row>
    <row r="442" spans="1:2" s="32" customFormat="1" ht="18.75" customHeight="1" x14ac:dyDescent="0.35">
      <c r="A442" s="12" t="s">
        <v>168</v>
      </c>
      <c r="B442" s="30">
        <v>7.1</v>
      </c>
    </row>
    <row r="443" spans="1:2" s="32" customFormat="1" ht="18.75" customHeight="1" x14ac:dyDescent="0.35">
      <c r="A443" s="35" t="s">
        <v>166</v>
      </c>
      <c r="B443" s="30">
        <v>596</v>
      </c>
    </row>
    <row r="444" spans="1:2" s="32" customFormat="1" ht="18.75" customHeight="1" x14ac:dyDescent="0.35">
      <c r="A444" s="12" t="s">
        <v>163</v>
      </c>
      <c r="B444" s="30">
        <v>1.9</v>
      </c>
    </row>
    <row r="445" spans="1:2" s="32" customFormat="1" ht="18.75" customHeight="1" x14ac:dyDescent="0.35">
      <c r="A445" s="37" t="s">
        <v>145</v>
      </c>
      <c r="B445" s="22">
        <f>SUM(B446:B450)</f>
        <v>2832.8000000000006</v>
      </c>
    </row>
    <row r="446" spans="1:2" s="32" customFormat="1" ht="18.75" customHeight="1" x14ac:dyDescent="0.35">
      <c r="A446" s="12" t="s">
        <v>42</v>
      </c>
      <c r="B446" s="30">
        <v>2214.8000000000002</v>
      </c>
    </row>
    <row r="447" spans="1:2" s="32" customFormat="1" ht="18.75" customHeight="1" x14ac:dyDescent="0.35">
      <c r="A447" s="35" t="s">
        <v>162</v>
      </c>
      <c r="B447" s="30">
        <v>236</v>
      </c>
    </row>
    <row r="448" spans="1:2" s="32" customFormat="1" ht="18.75" customHeight="1" x14ac:dyDescent="0.35">
      <c r="A448" s="35" t="s">
        <v>166</v>
      </c>
      <c r="B448" s="30">
        <v>206.9</v>
      </c>
    </row>
    <row r="449" spans="1:2" s="32" customFormat="1" ht="18.75" customHeight="1" x14ac:dyDescent="0.35">
      <c r="A449" s="35" t="s">
        <v>153</v>
      </c>
      <c r="B449" s="30">
        <v>140.30000000000001</v>
      </c>
    </row>
    <row r="450" spans="1:2" s="32" customFormat="1" ht="18.75" customHeight="1" x14ac:dyDescent="0.35">
      <c r="A450" s="12" t="s">
        <v>163</v>
      </c>
      <c r="B450" s="30">
        <v>34.799999999999997</v>
      </c>
    </row>
    <row r="451" spans="1:2" s="32" customFormat="1" ht="18.75" customHeight="1" x14ac:dyDescent="0.35">
      <c r="A451" s="37" t="s">
        <v>121</v>
      </c>
      <c r="B451" s="22">
        <f>SUM(B452:B456)</f>
        <v>675.2</v>
      </c>
    </row>
    <row r="452" spans="1:2" s="32" customFormat="1" ht="18.75" customHeight="1" x14ac:dyDescent="0.35">
      <c r="A452" s="12" t="s">
        <v>42</v>
      </c>
      <c r="B452" s="30">
        <v>475.6</v>
      </c>
    </row>
    <row r="453" spans="1:2" s="32" customFormat="1" ht="18.75" customHeight="1" x14ac:dyDescent="0.35">
      <c r="A453" s="35" t="s">
        <v>162</v>
      </c>
      <c r="B453" s="30">
        <v>70</v>
      </c>
    </row>
    <row r="454" spans="1:2" s="32" customFormat="1" ht="18.75" customHeight="1" x14ac:dyDescent="0.35">
      <c r="A454" s="35" t="s">
        <v>166</v>
      </c>
      <c r="B454" s="30">
        <v>80.099999999999994</v>
      </c>
    </row>
    <row r="455" spans="1:2" s="32" customFormat="1" ht="18.75" customHeight="1" x14ac:dyDescent="0.35">
      <c r="A455" s="35" t="s">
        <v>153</v>
      </c>
      <c r="B455" s="30">
        <v>25.7</v>
      </c>
    </row>
    <row r="456" spans="1:2" s="32" customFormat="1" ht="18.75" customHeight="1" x14ac:dyDescent="0.35">
      <c r="A456" s="12" t="s">
        <v>163</v>
      </c>
      <c r="B456" s="30">
        <v>23.8</v>
      </c>
    </row>
    <row r="457" spans="1:2" s="32" customFormat="1" ht="18.75" customHeight="1" x14ac:dyDescent="0.35">
      <c r="A457" s="37" t="s">
        <v>122</v>
      </c>
      <c r="B457" s="22">
        <f>SUM(B458:B462)</f>
        <v>632.9</v>
      </c>
    </row>
    <row r="458" spans="1:2" s="32" customFormat="1" ht="18.75" customHeight="1" x14ac:dyDescent="0.35">
      <c r="A458" s="12" t="s">
        <v>42</v>
      </c>
      <c r="B458" s="30">
        <v>586.9</v>
      </c>
    </row>
    <row r="459" spans="1:2" s="32" customFormat="1" ht="18.75" customHeight="1" x14ac:dyDescent="0.35">
      <c r="A459" s="35" t="s">
        <v>162</v>
      </c>
      <c r="B459" s="30">
        <v>10</v>
      </c>
    </row>
    <row r="460" spans="1:2" s="32" customFormat="1" ht="18.75" customHeight="1" x14ac:dyDescent="0.35">
      <c r="A460" s="35" t="s">
        <v>153</v>
      </c>
      <c r="B460" s="30">
        <v>17.7</v>
      </c>
    </row>
    <row r="461" spans="1:2" s="32" customFormat="1" ht="18.75" customHeight="1" x14ac:dyDescent="0.35">
      <c r="A461" s="12" t="s">
        <v>167</v>
      </c>
      <c r="B461" s="30">
        <v>14.5</v>
      </c>
    </row>
    <row r="462" spans="1:2" s="32" customFormat="1" ht="18.75" customHeight="1" x14ac:dyDescent="0.35">
      <c r="A462" s="12" t="s">
        <v>163</v>
      </c>
      <c r="B462" s="30">
        <v>3.8</v>
      </c>
    </row>
    <row r="463" spans="1:2" s="32" customFormat="1" ht="18.75" customHeight="1" x14ac:dyDescent="0.35">
      <c r="A463" s="37" t="s">
        <v>123</v>
      </c>
      <c r="B463" s="22">
        <f>SUM(B464:B467)</f>
        <v>753.5</v>
      </c>
    </row>
    <row r="464" spans="1:2" s="32" customFormat="1" ht="18.75" customHeight="1" x14ac:dyDescent="0.35">
      <c r="A464" s="12" t="s">
        <v>42</v>
      </c>
      <c r="B464" s="30">
        <v>680.4</v>
      </c>
    </row>
    <row r="465" spans="1:2" s="32" customFormat="1" ht="18.75" customHeight="1" x14ac:dyDescent="0.35">
      <c r="A465" s="35" t="s">
        <v>162</v>
      </c>
      <c r="B465" s="31">
        <v>40.799999999999997</v>
      </c>
    </row>
    <row r="466" spans="1:2" s="32" customFormat="1" ht="18.75" customHeight="1" x14ac:dyDescent="0.35">
      <c r="A466" s="35" t="s">
        <v>153</v>
      </c>
      <c r="B466" s="31">
        <v>27.1</v>
      </c>
    </row>
    <row r="467" spans="1:2" s="32" customFormat="1" ht="18.75" customHeight="1" x14ac:dyDescent="0.35">
      <c r="A467" s="14" t="s">
        <v>163</v>
      </c>
      <c r="B467" s="31">
        <v>5.2</v>
      </c>
    </row>
    <row r="468" spans="1:2" s="32" customFormat="1" ht="18.75" customHeight="1" x14ac:dyDescent="0.35">
      <c r="A468" s="38" t="s">
        <v>124</v>
      </c>
      <c r="B468" s="22">
        <f>SUM(B469:B473)</f>
        <v>1406.6000000000001</v>
      </c>
    </row>
    <row r="469" spans="1:2" s="32" customFormat="1" ht="18.75" customHeight="1" x14ac:dyDescent="0.35">
      <c r="A469" s="12" t="s">
        <v>42</v>
      </c>
      <c r="B469" s="30">
        <v>894.7</v>
      </c>
    </row>
    <row r="470" spans="1:2" s="32" customFormat="1" ht="18.75" customHeight="1" x14ac:dyDescent="0.35">
      <c r="A470" s="35" t="s">
        <v>162</v>
      </c>
      <c r="B470" s="30">
        <v>38.5</v>
      </c>
    </row>
    <row r="471" spans="1:2" s="32" customFormat="1" ht="18.75" customHeight="1" x14ac:dyDescent="0.35">
      <c r="A471" s="35" t="s">
        <v>153</v>
      </c>
      <c r="B471" s="30">
        <v>89.6</v>
      </c>
    </row>
    <row r="472" spans="1:2" s="32" customFormat="1" ht="18.75" customHeight="1" x14ac:dyDescent="0.35">
      <c r="A472" s="12" t="s">
        <v>167</v>
      </c>
      <c r="B472" s="30">
        <v>374.4</v>
      </c>
    </row>
    <row r="473" spans="1:2" s="32" customFormat="1" ht="18.75" customHeight="1" x14ac:dyDescent="0.35">
      <c r="A473" s="14" t="s">
        <v>163</v>
      </c>
      <c r="B473" s="30">
        <v>9.4</v>
      </c>
    </row>
    <row r="474" spans="1:2" s="32" customFormat="1" ht="18.75" customHeight="1" x14ac:dyDescent="0.35">
      <c r="A474" s="37" t="s">
        <v>182</v>
      </c>
      <c r="B474" s="22">
        <f>SUM(B475:B478)</f>
        <v>865.4</v>
      </c>
    </row>
    <row r="475" spans="1:2" s="32" customFormat="1" ht="18.75" customHeight="1" x14ac:dyDescent="0.35">
      <c r="A475" s="12" t="s">
        <v>42</v>
      </c>
      <c r="B475" s="30">
        <v>260</v>
      </c>
    </row>
    <row r="476" spans="1:2" s="32" customFormat="1" ht="18.75" customHeight="1" x14ac:dyDescent="0.35">
      <c r="A476" s="12" t="s">
        <v>162</v>
      </c>
      <c r="B476" s="30">
        <v>4.5</v>
      </c>
    </row>
    <row r="477" spans="1:2" s="32" customFormat="1" ht="18.75" customHeight="1" x14ac:dyDescent="0.35">
      <c r="A477" s="35" t="s">
        <v>166</v>
      </c>
      <c r="B477" s="30">
        <v>599</v>
      </c>
    </row>
    <row r="478" spans="1:2" s="32" customFormat="1" ht="18.75" customHeight="1" x14ac:dyDescent="0.35">
      <c r="A478" s="12" t="s">
        <v>163</v>
      </c>
      <c r="B478" s="30">
        <v>1.9</v>
      </c>
    </row>
    <row r="479" spans="1:2" s="32" customFormat="1" ht="18.75" customHeight="1" x14ac:dyDescent="0.35">
      <c r="A479" s="37" t="s">
        <v>125</v>
      </c>
      <c r="B479" s="22">
        <f>B150+B155+B161+B167+B173+B179+B185+B191+B197+B203+B209+B215+B221+B227+B233+B239+B245+B251+B257+B263+B269+B275+B281+B287+B293+B299+B305+B311+B317+B323+B329+B335+B341+B347+B353+B359+B365+B371+B377+B383+B389+B396+B402+B408+B414+B420+B426+B432+B439+B445+B451+B457+B463+B468+B474</f>
        <v>104750.20000000004</v>
      </c>
    </row>
    <row r="480" spans="1:2" s="32" customFormat="1" ht="18.75" customHeight="1" x14ac:dyDescent="0.35">
      <c r="A480" s="12" t="s">
        <v>42</v>
      </c>
      <c r="B480" s="30">
        <f>B151+B156+B162+B168+B174+B180+B186+B192+B198+B204+B210+B216+B222+B228+B234+B240+B246+B252+B258+B264+B270+B276+B282+B288+B294+B300+B306+B312+B318+B324+B330+B336+B342+B348+B354+B360+B366+B372+B378+B384+B390+B397+B403+B409+B415+B421+B427+B440+B446+B452+B458+B464+B469+B475+B433</f>
        <v>36344.200000000004</v>
      </c>
    </row>
    <row r="481" spans="1:2" s="32" customFormat="1" ht="18.75" customHeight="1" x14ac:dyDescent="0.35">
      <c r="A481" s="35" t="s">
        <v>162</v>
      </c>
      <c r="B481" s="30">
        <f>B157+B163+B169+B175+B181+B187+B193+B199+B205+B211+B217+B223+B229+B235+B241+B247+B253+B259+B265+B271+B277+B283+B289+B295+B301+B307+B313+B319+B325+B331+B337+B343+B349+B355+B361+B367+B373+B379+B385+B391+B398+B404+B410+B416+B422+B428+B434+B441+B447+B453+B459+B465+B470+B476</f>
        <v>3234.9000000000005</v>
      </c>
    </row>
    <row r="482" spans="1:2" s="32" customFormat="1" ht="18.75" customHeight="1" x14ac:dyDescent="0.35">
      <c r="A482" s="35" t="s">
        <v>166</v>
      </c>
      <c r="B482" s="30">
        <f>B152+B158+B164+B170+B176+B182+B188+B194+B200+B206+B212+B218+B224+B230+B236+B242+B248+B254+B260+B266+B272+B278+B284+B290+B296+B302+B308+B314+B320+B326+B332+B338+B344+B350+B356+B363+B368+B374+B381+B386+B393+B399+B405+B411+B417+B423+B429+B436+B443+B448+B454+B477</f>
        <v>58140.000000000015</v>
      </c>
    </row>
    <row r="483" spans="1:2" s="32" customFormat="1" ht="18.75" customHeight="1" x14ac:dyDescent="0.35">
      <c r="A483" s="12" t="s">
        <v>168</v>
      </c>
      <c r="B483" s="31">
        <f>SUM(B362+B380+B392+B435+B442)</f>
        <v>2553.4999999999995</v>
      </c>
    </row>
    <row r="484" spans="1:2" s="32" customFormat="1" ht="18.75" customHeight="1" x14ac:dyDescent="0.35">
      <c r="A484" s="12" t="s">
        <v>153</v>
      </c>
      <c r="B484" s="31">
        <f>B153+B159+B165+B171+B177+B183+B189+B195+B201+B207+B213+B219+B225+B231+B237+B243+B249+B255+B261+B267+B273+B279+B285+B291+B297+B303+B309+B315+B321+B327+B333+B339+B345+B351+B357+B369+B375+B387+B394+B400+B406+B412+B418+B424+B430+B437+B449+B455+B460+B466+B471</f>
        <v>3412.0999999999995</v>
      </c>
    </row>
    <row r="485" spans="1:2" s="32" customFormat="1" ht="18.75" customHeight="1" x14ac:dyDescent="0.35">
      <c r="A485" s="12" t="s">
        <v>167</v>
      </c>
      <c r="B485" s="30">
        <f>B154+B461+B472</f>
        <v>672.9</v>
      </c>
    </row>
    <row r="486" spans="1:2" s="32" customFormat="1" ht="18.75" customHeight="1" x14ac:dyDescent="0.35">
      <c r="A486" s="14" t="s">
        <v>163</v>
      </c>
      <c r="B486" s="30">
        <f>B160+B166+B172+B178+B184+B190+B196+B202+B208+B214+B220+B226+B232+B238+B244+B250+B256+B262+B268+B274+B280+B286+B292+B298+B304+B310+B316+B322+B328+B334+B340+B346+B352+B358+B364+B370+B376+B382+B388+B395+B401+B407+B413+B419+B425+B431+B438+B444+B450+B456+B462+B467+B473+B478</f>
        <v>392.59999999999997</v>
      </c>
    </row>
    <row r="487" spans="1:2" s="32" customFormat="1" ht="34.5" customHeight="1" x14ac:dyDescent="0.35">
      <c r="A487" s="50" t="s">
        <v>126</v>
      </c>
      <c r="B487" s="51"/>
    </row>
    <row r="488" spans="1:2" s="32" customFormat="1" ht="18.75" customHeight="1" x14ac:dyDescent="0.35">
      <c r="A488" s="46" t="s">
        <v>38</v>
      </c>
      <c r="B488" s="47">
        <f>SUM(B489:B489)</f>
        <v>328.59999999999997</v>
      </c>
    </row>
    <row r="489" spans="1:2" s="32" customFormat="1" ht="18.75" customHeight="1" x14ac:dyDescent="0.35">
      <c r="A489" s="13" t="s">
        <v>191</v>
      </c>
      <c r="B489" s="41">
        <v>328.59999999999997</v>
      </c>
    </row>
    <row r="490" spans="1:2" s="32" customFormat="1" ht="18.75" customHeight="1" x14ac:dyDescent="0.35">
      <c r="A490" s="46" t="s">
        <v>127</v>
      </c>
      <c r="B490" s="47">
        <f>SUM(B488)</f>
        <v>328.59999999999997</v>
      </c>
    </row>
    <row r="491" spans="1:2" s="32" customFormat="1" ht="18.75" customHeight="1" x14ac:dyDescent="0.35">
      <c r="A491" s="45" t="s">
        <v>191</v>
      </c>
      <c r="B491" s="41">
        <f>B489</f>
        <v>328.59999999999997</v>
      </c>
    </row>
    <row r="492" spans="1:2" s="32" customFormat="1" ht="34.5" customHeight="1" x14ac:dyDescent="0.35">
      <c r="A492" s="50" t="s">
        <v>128</v>
      </c>
      <c r="B492" s="51"/>
    </row>
    <row r="493" spans="1:2" s="32" customFormat="1" ht="18.75" customHeight="1" x14ac:dyDescent="0.35">
      <c r="A493" s="36" t="s">
        <v>38</v>
      </c>
      <c r="B493" s="23">
        <f>SUM(B494:B496)</f>
        <v>24224.199999999997</v>
      </c>
    </row>
    <row r="494" spans="1:2" s="32" customFormat="1" ht="18.75" customHeight="1" x14ac:dyDescent="0.35">
      <c r="A494" s="12" t="s">
        <v>42</v>
      </c>
      <c r="B494" s="30">
        <v>15753.5</v>
      </c>
    </row>
    <row r="495" spans="1:2" s="32" customFormat="1" ht="26.25" customHeight="1" x14ac:dyDescent="0.35">
      <c r="A495" s="12" t="s">
        <v>169</v>
      </c>
      <c r="B495" s="30">
        <v>7406.6</v>
      </c>
    </row>
    <row r="496" spans="1:2" s="32" customFormat="1" ht="26.25" customHeight="1" x14ac:dyDescent="0.35">
      <c r="A496" s="12" t="s">
        <v>153</v>
      </c>
      <c r="B496" s="30">
        <v>1064.0999999999999</v>
      </c>
    </row>
    <row r="497" spans="1:2" s="32" customFormat="1" ht="18.75" customHeight="1" x14ac:dyDescent="0.35">
      <c r="A497" s="37" t="s">
        <v>129</v>
      </c>
      <c r="B497" s="23">
        <f>SUM(B498:B502)</f>
        <v>4827</v>
      </c>
    </row>
    <row r="498" spans="1:2" s="32" customFormat="1" ht="18.75" customHeight="1" x14ac:dyDescent="0.35">
      <c r="A498" s="12" t="s">
        <v>42</v>
      </c>
      <c r="B498" s="30">
        <v>3407.5</v>
      </c>
    </row>
    <row r="499" spans="1:2" s="32" customFormat="1" ht="28.5" customHeight="1" x14ac:dyDescent="0.35">
      <c r="A499" s="12" t="s">
        <v>170</v>
      </c>
      <c r="B499" s="30">
        <v>1088.8</v>
      </c>
    </row>
    <row r="500" spans="1:2" s="32" customFormat="1" ht="28.5" customHeight="1" x14ac:dyDescent="0.35">
      <c r="A500" s="12" t="s">
        <v>153</v>
      </c>
      <c r="B500" s="30">
        <v>176.2</v>
      </c>
    </row>
    <row r="501" spans="1:2" s="32" customFormat="1" ht="18.75" customHeight="1" x14ac:dyDescent="0.35">
      <c r="A501" s="35" t="s">
        <v>162</v>
      </c>
      <c r="B501" s="30">
        <v>130</v>
      </c>
    </row>
    <row r="502" spans="1:2" s="32" customFormat="1" ht="18.75" customHeight="1" x14ac:dyDescent="0.35">
      <c r="A502" s="12" t="s">
        <v>163</v>
      </c>
      <c r="B502" s="40">
        <v>24.5</v>
      </c>
    </row>
    <row r="503" spans="1:2" s="32" customFormat="1" ht="18.75" customHeight="1" x14ac:dyDescent="0.35">
      <c r="A503" s="37" t="s">
        <v>146</v>
      </c>
      <c r="B503" s="23">
        <f>SUM(B504:B508)</f>
        <v>2086.5000000000005</v>
      </c>
    </row>
    <row r="504" spans="1:2" s="32" customFormat="1" ht="18.75" customHeight="1" x14ac:dyDescent="0.35">
      <c r="A504" s="12" t="s">
        <v>42</v>
      </c>
      <c r="B504" s="30">
        <v>1075.9000000000001</v>
      </c>
    </row>
    <row r="505" spans="1:2" s="32" customFormat="1" ht="23.25" customHeight="1" x14ac:dyDescent="0.35">
      <c r="A505" s="12" t="s">
        <v>171</v>
      </c>
      <c r="B505" s="30">
        <v>769.9</v>
      </c>
    </row>
    <row r="506" spans="1:2" s="32" customFormat="1" ht="23.25" customHeight="1" x14ac:dyDescent="0.35">
      <c r="A506" s="12" t="s">
        <v>153</v>
      </c>
      <c r="B506" s="30">
        <v>61.9</v>
      </c>
    </row>
    <row r="507" spans="1:2" s="32" customFormat="1" ht="18.75" customHeight="1" x14ac:dyDescent="0.35">
      <c r="A507" s="35" t="s">
        <v>162</v>
      </c>
      <c r="B507" s="30">
        <v>132.4</v>
      </c>
    </row>
    <row r="508" spans="1:2" s="32" customFormat="1" ht="18.75" customHeight="1" x14ac:dyDescent="0.35">
      <c r="A508" s="14" t="s">
        <v>163</v>
      </c>
      <c r="B508" s="30">
        <v>46.4</v>
      </c>
    </row>
    <row r="509" spans="1:2" s="32" customFormat="1" ht="18.75" customHeight="1" x14ac:dyDescent="0.35">
      <c r="A509" s="38" t="s">
        <v>130</v>
      </c>
      <c r="B509" s="22">
        <f>SUM(B510:B516)</f>
        <v>1222.3000000000002</v>
      </c>
    </row>
    <row r="510" spans="1:2" s="32" customFormat="1" ht="18.75" customHeight="1" x14ac:dyDescent="0.35">
      <c r="A510" s="12" t="s">
        <v>42</v>
      </c>
      <c r="B510" s="30">
        <v>286</v>
      </c>
    </row>
    <row r="511" spans="1:2" s="32" customFormat="1" ht="24" customHeight="1" x14ac:dyDescent="0.35">
      <c r="A511" s="12" t="s">
        <v>172</v>
      </c>
      <c r="B511" s="30">
        <v>339.8</v>
      </c>
    </row>
    <row r="512" spans="1:2" s="32" customFormat="1" ht="18.75" customHeight="1" x14ac:dyDescent="0.35">
      <c r="A512" s="12" t="s">
        <v>168</v>
      </c>
      <c r="B512" s="30">
        <v>100.7</v>
      </c>
    </row>
    <row r="513" spans="1:2" s="32" customFormat="1" ht="18.75" customHeight="1" x14ac:dyDescent="0.35">
      <c r="A513" s="12" t="s">
        <v>153</v>
      </c>
      <c r="B513" s="30">
        <v>49.9</v>
      </c>
    </row>
    <row r="514" spans="1:2" s="32" customFormat="1" ht="18.75" customHeight="1" x14ac:dyDescent="0.35">
      <c r="A514" s="35" t="s">
        <v>162</v>
      </c>
      <c r="B514" s="30">
        <v>58.1</v>
      </c>
    </row>
    <row r="515" spans="1:2" s="32" customFormat="1" ht="18.75" customHeight="1" x14ac:dyDescent="0.35">
      <c r="A515" s="35" t="s">
        <v>166</v>
      </c>
      <c r="B515" s="30">
        <v>374.4</v>
      </c>
    </row>
    <row r="516" spans="1:2" s="32" customFormat="1" ht="18.75" customHeight="1" x14ac:dyDescent="0.35">
      <c r="A516" s="14" t="s">
        <v>163</v>
      </c>
      <c r="B516" s="30">
        <v>13.4</v>
      </c>
    </row>
    <row r="517" spans="1:2" s="32" customFormat="1" ht="18.75" customHeight="1" x14ac:dyDescent="0.35">
      <c r="A517" s="34" t="s">
        <v>131</v>
      </c>
      <c r="B517" s="22">
        <f>B518+B519+B520</f>
        <v>349.59999999999997</v>
      </c>
    </row>
    <row r="518" spans="1:2" s="32" customFormat="1" ht="18.75" customHeight="1" x14ac:dyDescent="0.35">
      <c r="A518" s="12" t="s">
        <v>42</v>
      </c>
      <c r="B518" s="30">
        <v>276.5</v>
      </c>
    </row>
    <row r="519" spans="1:2" s="32" customFormat="1" ht="18.75" customHeight="1" x14ac:dyDescent="0.35">
      <c r="A519" s="12" t="s">
        <v>153</v>
      </c>
      <c r="B519" s="40">
        <v>10.4</v>
      </c>
    </row>
    <row r="520" spans="1:2" s="32" customFormat="1" ht="18.75" customHeight="1" x14ac:dyDescent="0.35">
      <c r="A520" s="12" t="s">
        <v>167</v>
      </c>
      <c r="B520" s="40">
        <v>62.7</v>
      </c>
    </row>
    <row r="521" spans="1:2" s="32" customFormat="1" ht="18.75" customHeight="1" x14ac:dyDescent="0.35">
      <c r="A521" s="37" t="s">
        <v>132</v>
      </c>
      <c r="B521" s="23">
        <f>B493+B497+B503+B509+B517</f>
        <v>32709.599999999995</v>
      </c>
    </row>
    <row r="522" spans="1:2" s="32" customFormat="1" ht="18.75" customHeight="1" x14ac:dyDescent="0.35">
      <c r="A522" s="12" t="s">
        <v>42</v>
      </c>
      <c r="B522" s="30">
        <f>B494+B498+B504+B510+B518</f>
        <v>20799.400000000001</v>
      </c>
    </row>
    <row r="523" spans="1:2" s="32" customFormat="1" ht="30" customHeight="1" x14ac:dyDescent="0.35">
      <c r="A523" s="12" t="s">
        <v>173</v>
      </c>
      <c r="B523" s="30">
        <f>B495+B499+B505+B511</f>
        <v>9605.0999999999985</v>
      </c>
    </row>
    <row r="524" spans="1:2" s="32" customFormat="1" ht="18.75" customHeight="1" x14ac:dyDescent="0.35">
      <c r="A524" s="12" t="s">
        <v>168</v>
      </c>
      <c r="B524" s="30">
        <f>B512</f>
        <v>100.7</v>
      </c>
    </row>
    <row r="525" spans="1:2" s="32" customFormat="1" ht="18.75" customHeight="1" x14ac:dyDescent="0.35">
      <c r="A525" s="12" t="s">
        <v>153</v>
      </c>
      <c r="B525" s="30">
        <f>B496+B500+B506+B513+B519</f>
        <v>1362.5000000000002</v>
      </c>
    </row>
    <row r="526" spans="1:2" s="32" customFormat="1" ht="18.75" customHeight="1" x14ac:dyDescent="0.35">
      <c r="A526" s="35" t="s">
        <v>162</v>
      </c>
      <c r="B526" s="30">
        <f>B501+B507+B514</f>
        <v>320.5</v>
      </c>
    </row>
    <row r="527" spans="1:2" s="32" customFormat="1" ht="18.75" customHeight="1" x14ac:dyDescent="0.35">
      <c r="A527" s="35" t="s">
        <v>166</v>
      </c>
      <c r="B527" s="31">
        <f>B515</f>
        <v>374.4</v>
      </c>
    </row>
    <row r="528" spans="1:2" s="32" customFormat="1" ht="18.75" customHeight="1" x14ac:dyDescent="0.35">
      <c r="A528" s="12" t="s">
        <v>167</v>
      </c>
      <c r="B528" s="31">
        <f>B520</f>
        <v>62.7</v>
      </c>
    </row>
    <row r="529" spans="1:2" s="32" customFormat="1" ht="18.75" customHeight="1" x14ac:dyDescent="0.35">
      <c r="A529" s="12" t="s">
        <v>163</v>
      </c>
      <c r="B529" s="31">
        <f>B502+B508+B516</f>
        <v>84.300000000000011</v>
      </c>
    </row>
    <row r="530" spans="1:2" s="32" customFormat="1" ht="33.75" customHeight="1" x14ac:dyDescent="0.35">
      <c r="A530" s="50" t="s">
        <v>141</v>
      </c>
      <c r="B530" s="51"/>
    </row>
    <row r="531" spans="1:2" s="32" customFormat="1" ht="18.75" customHeight="1" x14ac:dyDescent="0.35">
      <c r="A531" s="38" t="s">
        <v>38</v>
      </c>
      <c r="B531" s="23">
        <f>SUM(B532:B533)</f>
        <v>22.8</v>
      </c>
    </row>
    <row r="532" spans="1:2" s="32" customFormat="1" ht="18.75" customHeight="1" x14ac:dyDescent="0.35">
      <c r="A532" s="12" t="s">
        <v>42</v>
      </c>
      <c r="B532" s="40">
        <v>10</v>
      </c>
    </row>
    <row r="533" spans="1:2" s="32" customFormat="1" ht="31.5" customHeight="1" x14ac:dyDescent="0.35">
      <c r="A533" s="12" t="s">
        <v>174</v>
      </c>
      <c r="B533" s="30">
        <v>12.8</v>
      </c>
    </row>
    <row r="534" spans="1:2" s="32" customFormat="1" ht="18.75" customHeight="1" x14ac:dyDescent="0.35">
      <c r="A534" s="37" t="s">
        <v>133</v>
      </c>
      <c r="B534" s="22">
        <f>SUM(B535:B540)</f>
        <v>1262.7</v>
      </c>
    </row>
    <row r="535" spans="1:2" s="32" customFormat="1" ht="18.75" customHeight="1" x14ac:dyDescent="0.35">
      <c r="A535" s="12" t="s">
        <v>42</v>
      </c>
      <c r="B535" s="30">
        <v>30.4</v>
      </c>
    </row>
    <row r="536" spans="1:2" s="32" customFormat="1" ht="18.75" customHeight="1" x14ac:dyDescent="0.35">
      <c r="A536" s="12" t="s">
        <v>140</v>
      </c>
      <c r="B536" s="30">
        <v>83</v>
      </c>
    </row>
    <row r="537" spans="1:2" s="32" customFormat="1" ht="28.25" customHeight="1" x14ac:dyDescent="0.35">
      <c r="A537" s="12" t="s">
        <v>151</v>
      </c>
      <c r="B537" s="30">
        <v>24.3</v>
      </c>
    </row>
    <row r="538" spans="1:2" s="32" customFormat="1" ht="18.75" customHeight="1" x14ac:dyDescent="0.35">
      <c r="A538" s="35" t="s">
        <v>162</v>
      </c>
      <c r="B538" s="30">
        <v>4.8</v>
      </c>
    </row>
    <row r="539" spans="1:2" s="32" customFormat="1" ht="31.5" customHeight="1" x14ac:dyDescent="0.35">
      <c r="A539" s="12" t="s">
        <v>175</v>
      </c>
      <c r="B539" s="30">
        <v>1107.8</v>
      </c>
    </row>
    <row r="540" spans="1:2" s="32" customFormat="1" ht="18.649999999999999" customHeight="1" x14ac:dyDescent="0.35">
      <c r="A540" s="14" t="s">
        <v>163</v>
      </c>
      <c r="B540" s="30">
        <v>12.4</v>
      </c>
    </row>
    <row r="541" spans="1:2" s="32" customFormat="1" ht="18.75" customHeight="1" x14ac:dyDescent="0.35">
      <c r="A541" s="38" t="s">
        <v>134</v>
      </c>
      <c r="B541" s="22">
        <f>B531+B534</f>
        <v>1285.5</v>
      </c>
    </row>
    <row r="542" spans="1:2" s="32" customFormat="1" ht="18.75" customHeight="1" x14ac:dyDescent="0.35">
      <c r="A542" s="39" t="s">
        <v>42</v>
      </c>
      <c r="B542" s="30">
        <f>B532+B535</f>
        <v>40.4</v>
      </c>
    </row>
    <row r="543" spans="1:2" s="32" customFormat="1" ht="18.75" customHeight="1" x14ac:dyDescent="0.35">
      <c r="A543" s="35" t="s">
        <v>142</v>
      </c>
      <c r="B543" s="30">
        <f>B536</f>
        <v>83</v>
      </c>
    </row>
    <row r="544" spans="1:2" s="32" customFormat="1" ht="28.25" customHeight="1" x14ac:dyDescent="0.35">
      <c r="A544" s="12" t="s">
        <v>150</v>
      </c>
      <c r="B544" s="30">
        <f>B537</f>
        <v>24.3</v>
      </c>
    </row>
    <row r="545" spans="1:2" s="32" customFormat="1" ht="18" customHeight="1" x14ac:dyDescent="0.35">
      <c r="A545" s="35" t="s">
        <v>162</v>
      </c>
      <c r="B545" s="30">
        <f>B538</f>
        <v>4.8</v>
      </c>
    </row>
    <row r="546" spans="1:2" s="32" customFormat="1" ht="29.25" customHeight="1" x14ac:dyDescent="0.35">
      <c r="A546" s="12" t="s">
        <v>176</v>
      </c>
      <c r="B546" s="30">
        <f>B533+B539</f>
        <v>1120.5999999999999</v>
      </c>
    </row>
    <row r="547" spans="1:2" s="32" customFormat="1" ht="29.25" customHeight="1" x14ac:dyDescent="0.35">
      <c r="A547" s="12" t="s">
        <v>163</v>
      </c>
      <c r="B547" s="30">
        <f>B540</f>
        <v>12.4</v>
      </c>
    </row>
    <row r="548" spans="1:2" s="32" customFormat="1" ht="18.75" customHeight="1" x14ac:dyDescent="0.35">
      <c r="A548" s="37" t="s">
        <v>135</v>
      </c>
      <c r="B548" s="22">
        <f>B21+B36+B46+B53+B59+B70+B77+B82+B88+B130+B144+B479+B490+B521+B541</f>
        <v>234342.90000000005</v>
      </c>
    </row>
    <row r="549" spans="1:2" s="32" customFormat="1" ht="18.75" customHeight="1" x14ac:dyDescent="0.35">
      <c r="A549" s="12" t="s">
        <v>42</v>
      </c>
      <c r="B549" s="30">
        <f>B22+B37+B47+B60+B71+B78+B89+B131+B145+B480+B491+B522+B542+B83</f>
        <v>111835</v>
      </c>
    </row>
    <row r="550" spans="1:2" s="32" customFormat="1" ht="18.75" customHeight="1" x14ac:dyDescent="0.35">
      <c r="A550" s="12" t="s">
        <v>142</v>
      </c>
      <c r="B550" s="30">
        <f>B54+B543</f>
        <v>415</v>
      </c>
    </row>
    <row r="551" spans="1:2" s="32" customFormat="1" ht="34.25" customHeight="1" x14ac:dyDescent="0.35">
      <c r="A551" s="12" t="s">
        <v>150</v>
      </c>
      <c r="B551" s="30">
        <f>B55+B544</f>
        <v>213.60000000000002</v>
      </c>
    </row>
    <row r="552" spans="1:2" s="32" customFormat="1" ht="25.5" customHeight="1" x14ac:dyDescent="0.35">
      <c r="A552" s="12" t="s">
        <v>170</v>
      </c>
      <c r="B552" s="30">
        <f>B23+B523+B546</f>
        <v>11473.099999999999</v>
      </c>
    </row>
    <row r="553" spans="1:2" s="32" customFormat="1" ht="18.75" customHeight="1" x14ac:dyDescent="0.35">
      <c r="A553" s="39" t="s">
        <v>162</v>
      </c>
      <c r="B553" s="30">
        <f>B72+B133+B147+B481+B526+B545</f>
        <v>5695.9000000000005</v>
      </c>
    </row>
    <row r="554" spans="1:2" s="32" customFormat="1" ht="18.75" customHeight="1" x14ac:dyDescent="0.35">
      <c r="A554" s="35" t="s">
        <v>166</v>
      </c>
      <c r="B554" s="30">
        <f>B482+B527</f>
        <v>58514.400000000016</v>
      </c>
    </row>
    <row r="555" spans="1:2" s="32" customFormat="1" ht="18.75" customHeight="1" x14ac:dyDescent="0.35">
      <c r="A555" s="12" t="s">
        <v>168</v>
      </c>
      <c r="B555" s="30">
        <f>B483+B524</f>
        <v>2654.1999999999994</v>
      </c>
    </row>
    <row r="556" spans="1:2" s="32" customFormat="1" ht="18.75" customHeight="1" x14ac:dyDescent="0.35">
      <c r="A556" s="12" t="s">
        <v>190</v>
      </c>
      <c r="B556" s="30">
        <f>B38</f>
        <v>1015</v>
      </c>
    </row>
    <row r="557" spans="1:2" s="32" customFormat="1" ht="29.25" customHeight="1" x14ac:dyDescent="0.35">
      <c r="A557" s="12" t="s">
        <v>165</v>
      </c>
      <c r="B557" s="30">
        <f>B90</f>
        <v>4626.2</v>
      </c>
    </row>
    <row r="558" spans="1:2" s="32" customFormat="1" ht="18.75" customHeight="1" x14ac:dyDescent="0.35">
      <c r="A558" s="12" t="s">
        <v>177</v>
      </c>
      <c r="B558" s="30">
        <f>B39</f>
        <v>4927.3</v>
      </c>
    </row>
    <row r="559" spans="1:2" s="32" customFormat="1" ht="18.75" customHeight="1" x14ac:dyDescent="0.35">
      <c r="A559" s="12" t="s">
        <v>153</v>
      </c>
      <c r="B559" s="30">
        <f>B24+B132+B146+B484+B525</f>
        <v>5025</v>
      </c>
    </row>
    <row r="560" spans="1:2" s="32" customFormat="1" ht="18.75" customHeight="1" x14ac:dyDescent="0.35">
      <c r="A560" s="12" t="s">
        <v>167</v>
      </c>
      <c r="B560" s="30">
        <f>SUM(B40+B485+B528)</f>
        <v>18961.900000000001</v>
      </c>
    </row>
    <row r="561" spans="1:2" s="32" customFormat="1" ht="18.75" customHeight="1" x14ac:dyDescent="0.35">
      <c r="A561" s="14" t="s">
        <v>163</v>
      </c>
      <c r="B561" s="30">
        <f>B41+B48+B73+B134+B148+B486+B529+B547</f>
        <v>8986.2999999999993</v>
      </c>
    </row>
    <row r="562" spans="1:2" x14ac:dyDescent="0.3">
      <c r="B562" s="19"/>
    </row>
    <row r="563" spans="1:2" x14ac:dyDescent="0.3">
      <c r="B563" s="19"/>
    </row>
    <row r="564" spans="1:2" x14ac:dyDescent="0.3">
      <c r="B564" s="19"/>
    </row>
  </sheetData>
  <mergeCells count="16">
    <mergeCell ref="A3:B3"/>
    <mergeCell ref="A74:B74"/>
    <mergeCell ref="A79:B79"/>
    <mergeCell ref="A84:B84"/>
    <mergeCell ref="A91:B91"/>
    <mergeCell ref="A6:B6"/>
    <mergeCell ref="A25:B25"/>
    <mergeCell ref="A42:B42"/>
    <mergeCell ref="A49:B49"/>
    <mergeCell ref="A56:B56"/>
    <mergeCell ref="A61:B61"/>
    <mergeCell ref="A149:B149"/>
    <mergeCell ref="A487:B487"/>
    <mergeCell ref="A492:B492"/>
    <mergeCell ref="A530:B530"/>
    <mergeCell ref="A135:B135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2026-03-12T12:09:04Z</cp:lastPrinted>
  <dcterms:created xsi:type="dcterms:W3CDTF">2022-06-15T06:26:45Z</dcterms:created>
  <dcterms:modified xsi:type="dcterms:W3CDTF">2026-03-24T09:04:42Z</dcterms:modified>
</cp:coreProperties>
</file>